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b163adea32193a9/Bureau/"/>
    </mc:Choice>
  </mc:AlternateContent>
  <xr:revisionPtr revIDLastSave="0" documentId="8_{B47D4411-81B5-4F53-A4D0-A118EE45009E}" xr6:coauthVersionLast="47" xr6:coauthVersionMax="47" xr10:uidLastSave="{00000000-0000-0000-0000-000000000000}"/>
  <bookViews>
    <workbookView xWindow="-108" yWindow="-108" windowWidth="23256" windowHeight="12456" xr2:uid="{3DC60E40-BC7E-4048-8A98-354D0FE3F66E}"/>
  </bookViews>
  <sheets>
    <sheet name="Feuil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C4" i="1"/>
  <c r="B5" i="1" s="1"/>
  <c r="C5" i="1" s="1"/>
  <c r="B6" i="1" s="1"/>
  <c r="C6" i="1" s="1"/>
  <c r="B7" i="1" s="1"/>
  <c r="C7" i="1" s="1"/>
  <c r="B8" i="1" s="1"/>
  <c r="C8" i="1" s="1"/>
  <c r="B9" i="1" s="1"/>
  <c r="C9" i="1" s="1"/>
  <c r="B10" i="1" s="1"/>
  <c r="C10" i="1" s="1"/>
  <c r="B11" i="1" s="1"/>
  <c r="C11" i="1" s="1"/>
  <c r="B12" i="1" s="1"/>
  <c r="C12" i="1" s="1"/>
  <c r="B13" i="1" s="1"/>
  <c r="C13" i="1" s="1"/>
  <c r="B14" i="1" s="1"/>
  <c r="C14" i="1" s="1"/>
  <c r="B15" i="1" s="1"/>
  <c r="C15" i="1" s="1"/>
  <c r="B16" i="1" s="1"/>
  <c r="C16" i="1" s="1"/>
  <c r="B17" i="1" s="1"/>
  <c r="C17" i="1" s="1"/>
  <c r="B18" i="1" s="1"/>
  <c r="C18" i="1" s="1"/>
  <c r="B19" i="1" s="1"/>
  <c r="C19" i="1" s="1"/>
  <c r="B20" i="1" s="1"/>
  <c r="C20" i="1" s="1"/>
  <c r="B21" i="1" s="1"/>
  <c r="C21" i="1" s="1"/>
  <c r="B22" i="1" s="1"/>
  <c r="C22" i="1" s="1"/>
  <c r="B23" i="1" s="1"/>
  <c r="C23" i="1" s="1"/>
  <c r="B24" i="1" s="1"/>
  <c r="C24" i="1" s="1"/>
  <c r="B25" i="1" s="1"/>
  <c r="C25" i="1" s="1"/>
  <c r="B26" i="1" s="1"/>
  <c r="C26" i="1" s="1"/>
  <c r="B27" i="1" s="1"/>
  <c r="C27" i="1" s="1"/>
  <c r="B28" i="1" s="1"/>
  <c r="C28" i="1" s="1"/>
  <c r="B29" i="1" s="1"/>
  <c r="C29" i="1" s="1"/>
  <c r="B30" i="1" s="1"/>
  <c r="C30" i="1" s="1"/>
  <c r="B31" i="1" s="1"/>
  <c r="C31" i="1" s="1"/>
  <c r="B32" i="1" s="1"/>
  <c r="C32" i="1" s="1"/>
  <c r="B33" i="1" s="1"/>
  <c r="C33" i="1" s="1"/>
  <c r="B34" i="1" s="1"/>
  <c r="C34" i="1" s="1"/>
  <c r="B35" i="1" s="1"/>
  <c r="C35" i="1" s="1"/>
  <c r="B36" i="1" s="1"/>
  <c r="C36" i="1" s="1"/>
  <c r="B37" i="1" s="1"/>
  <c r="C37" i="1" s="1"/>
  <c r="B38" i="1" s="1"/>
  <c r="C38" i="1" s="1"/>
  <c r="B39" i="1" s="1"/>
  <c r="C39" i="1" s="1"/>
  <c r="B40" i="1" s="1"/>
  <c r="C40" i="1" s="1"/>
  <c r="B41" i="1" s="1"/>
  <c r="C41" i="1" s="1"/>
  <c r="B42" i="1" s="1"/>
  <c r="C42" i="1" s="1"/>
  <c r="B43" i="1" s="1"/>
  <c r="C43" i="1" s="1"/>
  <c r="B44" i="1" s="1"/>
  <c r="C44" i="1" s="1"/>
  <c r="B45" i="1" s="1"/>
  <c r="C45" i="1" s="1"/>
  <c r="B46" i="1" s="1"/>
  <c r="C46" i="1" s="1"/>
  <c r="B47" i="1" s="1"/>
  <c r="C47" i="1" s="1"/>
  <c r="B48" i="1" s="1"/>
  <c r="C48" i="1" s="1"/>
  <c r="B49" i="1" s="1"/>
  <c r="C49" i="1" s="1"/>
  <c r="B50" i="1" s="1"/>
  <c r="C50" i="1" s="1"/>
  <c r="B51" i="1" s="1"/>
  <c r="C51" i="1" s="1"/>
  <c r="B52" i="1" s="1"/>
  <c r="C52" i="1" s="1"/>
  <c r="B53" i="1" s="1"/>
  <c r="C53" i="1" s="1"/>
  <c r="B54" i="1" s="1"/>
  <c r="C54" i="1" s="1"/>
  <c r="B55" i="1" s="1"/>
  <c r="C55" i="1" s="1"/>
  <c r="B56" i="1" s="1"/>
  <c r="I2" i="1"/>
  <c r="F2" i="1"/>
  <c r="G2" i="1" s="1"/>
  <c r="D1" i="1"/>
  <c r="C56" i="1" l="1"/>
  <c r="A56" i="1"/>
  <c r="F3" i="1"/>
  <c r="I3" i="1" l="1"/>
  <c r="H3" i="1" s="1"/>
  <c r="F4" i="1"/>
  <c r="G3" i="1"/>
  <c r="I4" i="1" l="1"/>
  <c r="F5" i="1" s="1"/>
  <c r="I5" i="1" l="1"/>
  <c r="H5" i="1" s="1"/>
  <c r="G4" i="1"/>
  <c r="H4" i="1"/>
  <c r="F6" i="1" l="1"/>
  <c r="G5" i="1"/>
  <c r="I6" i="1" l="1"/>
  <c r="H6" i="1" s="1"/>
  <c r="F7" i="1" l="1"/>
  <c r="G6" i="1"/>
  <c r="I7" i="1" l="1"/>
  <c r="H7" i="1" s="1"/>
  <c r="F8" i="1"/>
  <c r="G7" i="1" l="1"/>
  <c r="I8" i="1"/>
  <c r="F9" i="1" s="1"/>
  <c r="I9" i="1" l="1"/>
  <c r="H9" i="1" s="1"/>
  <c r="G8" i="1"/>
  <c r="H8" i="1"/>
  <c r="F10" i="1" l="1"/>
  <c r="G9" i="1"/>
  <c r="I10" i="1" l="1"/>
  <c r="G10" i="1" s="1"/>
  <c r="F11" i="1"/>
  <c r="I11" i="1" l="1"/>
  <c r="H11" i="1" s="1"/>
  <c r="F12" i="1"/>
  <c r="H10" i="1"/>
  <c r="G11" i="1" l="1"/>
  <c r="F13" i="1"/>
  <c r="I12" i="1"/>
  <c r="G12" i="1" s="1"/>
  <c r="H12" i="1" l="1"/>
  <c r="I13" i="1"/>
  <c r="H13" i="1" s="1"/>
  <c r="F14" i="1" l="1"/>
  <c r="G13" i="1"/>
  <c r="I14" i="1" l="1"/>
  <c r="H14" i="1" s="1"/>
  <c r="F15" i="1" l="1"/>
  <c r="G14" i="1"/>
  <c r="I15" i="1" l="1"/>
  <c r="H15" i="1" s="1"/>
  <c r="F16" i="1" l="1"/>
  <c r="I16" i="1" s="1"/>
  <c r="H16" i="1" s="1"/>
  <c r="G15" i="1"/>
  <c r="F17" i="1" l="1"/>
  <c r="I17" i="1" s="1"/>
  <c r="G16" i="1"/>
  <c r="G17" i="1" l="1"/>
  <c r="H17" i="1"/>
  <c r="F18" i="1"/>
  <c r="I18" i="1" s="1"/>
  <c r="G18" i="1" s="1"/>
  <c r="H18" i="1" l="1"/>
  <c r="F19" i="1"/>
  <c r="I19" i="1" l="1"/>
  <c r="G19" i="1" s="1"/>
  <c r="F20" i="1" l="1"/>
  <c r="I20" i="1" s="1"/>
  <c r="F21" i="1" s="1"/>
  <c r="H19" i="1"/>
  <c r="I21" i="1" l="1"/>
  <c r="G21" i="1"/>
  <c r="H21" i="1"/>
  <c r="F22" i="1"/>
  <c r="G20" i="1"/>
  <c r="H20" i="1"/>
  <c r="F23" i="1" l="1"/>
  <c r="I22" i="1"/>
  <c r="G22" i="1" s="1"/>
  <c r="H22" i="1" l="1"/>
  <c r="I23" i="1"/>
  <c r="H23" i="1" s="1"/>
  <c r="F24" i="1" l="1"/>
  <c r="G23" i="1"/>
  <c r="I24" i="1" l="1"/>
  <c r="F25" i="1" s="1"/>
  <c r="I25" i="1" l="1"/>
  <c r="G25" i="1" s="1"/>
  <c r="G24" i="1"/>
  <c r="H24" i="1"/>
  <c r="H25" i="1" l="1"/>
  <c r="F26" i="1"/>
  <c r="I26" i="1" s="1"/>
  <c r="H26" i="1" s="1"/>
  <c r="F27" i="1" l="1"/>
  <c r="F28" i="1" s="1"/>
  <c r="G26" i="1"/>
  <c r="G27" i="1" l="1"/>
  <c r="I27" i="1"/>
  <c r="H27" i="1" s="1"/>
  <c r="I28" i="1"/>
  <c r="G28" i="1" s="1"/>
  <c r="H28" i="1"/>
  <c r="F29" i="1"/>
  <c r="I29" i="1" l="1"/>
  <c r="H29" i="1" s="1"/>
  <c r="F30" i="1" l="1"/>
  <c r="I30" i="1" s="1"/>
  <c r="G30" i="1" s="1"/>
  <c r="G29" i="1"/>
  <c r="H30" i="1" l="1"/>
  <c r="F31" i="1"/>
  <c r="I31" i="1" l="1"/>
  <c r="H31" i="1" s="1"/>
  <c r="F32" i="1"/>
  <c r="I32" i="1" l="1"/>
  <c r="F33" i="1" s="1"/>
  <c r="G31" i="1"/>
  <c r="H32" i="1" l="1"/>
  <c r="I33" i="1"/>
  <c r="H33" i="1"/>
  <c r="G33" i="1"/>
  <c r="F34" i="1"/>
  <c r="G32" i="1"/>
  <c r="I34" i="1" l="1"/>
  <c r="F35" i="1" s="1"/>
  <c r="H34" i="1" l="1"/>
  <c r="I35" i="1"/>
  <c r="H35" i="1" s="1"/>
  <c r="G34" i="1"/>
  <c r="F36" i="1" l="1"/>
  <c r="G35" i="1"/>
  <c r="I36" i="1" l="1"/>
  <c r="F37" i="1" s="1"/>
  <c r="F38" i="1" l="1"/>
  <c r="I37" i="1"/>
  <c r="H37" i="1" s="1"/>
  <c r="H36" i="1"/>
  <c r="G36" i="1"/>
  <c r="G37" i="1" l="1"/>
  <c r="I38" i="1"/>
  <c r="G38" i="1" s="1"/>
  <c r="F39" i="1"/>
  <c r="I39" i="1" l="1"/>
  <c r="F40" i="1" s="1"/>
  <c r="G39" i="1"/>
  <c r="H38" i="1"/>
  <c r="H39" i="1" l="1"/>
  <c r="I40" i="1"/>
  <c r="H40" i="1"/>
  <c r="G40" i="1"/>
  <c r="F41" i="1"/>
  <c r="I41" i="1" l="1"/>
  <c r="H41" i="1" s="1"/>
  <c r="F42" i="1"/>
  <c r="G41" i="1" l="1"/>
  <c r="F43" i="1"/>
  <c r="I42" i="1"/>
  <c r="G42" i="1" s="1"/>
  <c r="I43" i="1" l="1"/>
  <c r="H43" i="1" s="1"/>
  <c r="H42" i="1"/>
  <c r="F44" i="1" l="1"/>
  <c r="G43" i="1"/>
  <c r="I44" i="1" l="1"/>
  <c r="F45" i="1" s="1"/>
  <c r="I45" i="1" l="1"/>
  <c r="G45" i="1" s="1"/>
  <c r="F46" i="1"/>
  <c r="G44" i="1"/>
  <c r="H44" i="1"/>
  <c r="I46" i="1" l="1"/>
  <c r="H46" i="1" s="1"/>
  <c r="F47" i="1"/>
  <c r="G46" i="1"/>
  <c r="H45" i="1"/>
  <c r="I47" i="1" l="1"/>
  <c r="H47" i="1" s="1"/>
  <c r="G47" i="1" l="1"/>
  <c r="F48" i="1"/>
  <c r="F49" i="1" l="1"/>
  <c r="I48" i="1"/>
  <c r="G48" i="1" s="1"/>
  <c r="H48" i="1" l="1"/>
  <c r="I49" i="1"/>
  <c r="F50" i="1" s="1"/>
  <c r="I50" i="1" l="1"/>
  <c r="H50" i="1" s="1"/>
  <c r="F51" i="1"/>
  <c r="G49" i="1"/>
  <c r="H49" i="1"/>
  <c r="I51" i="1" l="1"/>
  <c r="G51" i="1" s="1"/>
  <c r="G50" i="1"/>
  <c r="H51" i="1" l="1"/>
  <c r="F52" i="1"/>
  <c r="I52" i="1" s="1"/>
  <c r="H52" i="1" s="1"/>
  <c r="F53" i="1" l="1"/>
  <c r="G52" i="1"/>
  <c r="F54" i="1" l="1"/>
  <c r="I53" i="1"/>
  <c r="H53" i="1" s="1"/>
  <c r="G53" i="1" l="1"/>
  <c r="I54" i="1"/>
  <c r="G54" i="1" s="1"/>
  <c r="H54" i="1" l="1"/>
  <c r="F55" i="1"/>
  <c r="I55" i="1" l="1"/>
  <c r="H55" i="1" s="1"/>
  <c r="F56" i="1"/>
  <c r="I56" i="1" l="1"/>
  <c r="H56" i="1" s="1"/>
  <c r="G56" i="1"/>
  <c r="G55" i="1"/>
  <c r="F57" i="1" l="1"/>
  <c r="I57" i="1" s="1"/>
  <c r="F58" i="1" s="1"/>
  <c r="G57" i="1" l="1"/>
  <c r="H57" i="1"/>
  <c r="I58" i="1"/>
  <c r="H58" i="1" s="1"/>
  <c r="G58" i="1"/>
  <c r="F59" i="1"/>
  <c r="I59" i="1" l="1"/>
  <c r="F60" i="1" s="1"/>
  <c r="I60" i="1" l="1"/>
  <c r="F61" i="1" s="1"/>
  <c r="G59" i="1"/>
  <c r="H59" i="1"/>
  <c r="I61" i="1" l="1"/>
  <c r="H61" i="1" s="1"/>
  <c r="H60" i="1"/>
  <c r="G60" i="1"/>
  <c r="F62" i="1" l="1"/>
  <c r="I62" i="1" s="1"/>
  <c r="F63" i="1" s="1"/>
  <c r="G61" i="1"/>
  <c r="G62" i="1" l="1"/>
  <c r="H62" i="1"/>
  <c r="I63" i="1"/>
  <c r="G63" i="1" s="1"/>
  <c r="H63" i="1" l="1"/>
  <c r="F64" i="1"/>
  <c r="I64" i="1" l="1"/>
  <c r="G64" i="1" s="1"/>
  <c r="H64" i="1" l="1"/>
</calcChain>
</file>

<file path=xl/sharedStrings.xml><?xml version="1.0" encoding="utf-8"?>
<sst xmlns="http://schemas.openxmlformats.org/spreadsheetml/2006/main" count="7" uniqueCount="7">
  <si>
    <t>Liste 1 - Semaines</t>
  </si>
  <si>
    <t>Liste1 - Mois</t>
  </si>
  <si>
    <t>Janvier</t>
  </si>
  <si>
    <t>Correspondance et Calcul des Semaines</t>
  </si>
  <si>
    <t>Semaine</t>
  </si>
  <si>
    <t>Jour Début de la Semaine</t>
  </si>
  <si>
    <t>Jour Fin de la Semaine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</si>
</sst>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"/>
  </numFmts>
  <fonts count="6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/>
      </patternFill>
    </fill>
  </fills>
  <borders count="14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/>
      <right/>
      <top style="thin">
        <color theme="9" tint="0.39997558519241921"/>
      </top>
      <bottom/>
      <diagonal/>
    </border>
    <border>
      <left/>
      <right style="thin">
        <color theme="1"/>
      </right>
      <top style="thin">
        <color theme="9" tint="0.3999755851924192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9" tint="0.3999755851924192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theme="9" tint="0.3999755851924192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164" fontId="3" fillId="0" borderId="0" xfId="0" applyNumberFormat="1" applyFont="1" applyAlignment="1">
      <alignment vertical="center"/>
    </xf>
    <xf numFmtId="14" fontId="5" fillId="3" borderId="13" xfId="0" applyNumberFormat="1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14" fontId="5" fillId="0" borderId="13" xfId="0" applyNumberFormat="1" applyFont="1" applyBorder="1" applyAlignment="1">
      <alignment vertical="center"/>
    </xf>
    <xf numFmtId="14" fontId="5" fillId="0" borderId="0" xfId="0" applyNumberFormat="1" applyFont="1" applyAlignment="1">
      <alignment vertical="center"/>
    </xf>
    <xf numFmtId="0" fontId="3" fillId="0" borderId="13" xfId="0" applyFont="1" applyBorder="1" applyAlignment="1">
      <alignment vertical="center"/>
    </xf>
    <xf numFmtId="0" fontId="2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</cellXfs>
  <cellStyles count="1">
    <cellStyle name="Normal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scheme val="minor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 val="0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00.ADT08_Fichierdesheures\Essai\ADT08_2024_VersionEssai_20240309(2).xlsm" TargetMode="External"/><Relationship Id="rId1" Type="http://schemas.openxmlformats.org/officeDocument/2006/relationships/externalLinkPath" Target="file:///D:\00.ADT08_Fichierdesheures\Essai\ADT08_2024_VersionEssai_20240309(2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ours Feries"/>
      <sheetName val="Regles de Gestion"/>
      <sheetName val="RecapAbsences"/>
      <sheetName val="Tableau de Bord"/>
      <sheetName val="0. Liste de References"/>
      <sheetName val="Saisie_Absences"/>
      <sheetName val="2. Grand  Tableau"/>
      <sheetName val="1. Objectifs"/>
      <sheetName val="4. Recaptulatif Heures"/>
      <sheetName val="5. Recap Individuel"/>
      <sheetName val="6. Modulation Horaires"/>
      <sheetName val="7. Modulation Individuelle"/>
      <sheetName val="Regularisation"/>
    </sheetNames>
    <sheetDataSet>
      <sheetData sheetId="0">
        <row r="1">
          <cell r="B1">
            <v>6</v>
          </cell>
        </row>
        <row r="2">
          <cell r="A2">
            <v>2024</v>
          </cell>
          <cell r="D2" t="str">
            <v>Lundi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09CE097-2CAD-4CD8-8D58-B33A9AB9996F}" name="Tableau15" displayName="Tableau15" ref="G1:H64" totalsRowShown="0" headerRowDxfId="3" dataDxfId="2">
  <autoFilter ref="G1:H64" xr:uid="{E09CE097-2CAD-4CD8-8D58-B33A9AB9996F}"/>
  <tableColumns count="2">
    <tableColumn id="1" xr3:uid="{14238FF4-5608-4B59-A3F3-2A7475F02480}" name="Liste 1 - Semaines" dataDxfId="1">
      <calculatedColumnFormula>TEXT($F2,0)&amp;" "&amp;"du"&amp;" "&amp;TEXT(VLOOKUP($I2,$A$4:$C$57,2),"jj/mm/aa")&amp;" "&amp;"au"&amp;" "&amp;TEXT(VLOOKUP($I2,$A$4:$C$57,3),"jj/mm/aa")</calculatedColumnFormula>
    </tableColumn>
    <tableColumn id="2" xr3:uid="{9658399F-F848-4B56-A4F5-F21426562224}" name="Liste1 - Mois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2C558-08A9-4B31-8810-9C9D4DE0AC50}">
  <dimension ref="A1:I64"/>
  <sheetViews>
    <sheetView tabSelected="1" topLeftCell="G1" workbookViewId="0">
      <selection activeCell="I1" sqref="I1:I1048576"/>
    </sheetView>
  </sheetViews>
  <sheetFormatPr baseColWidth="10" defaultRowHeight="14.4" x14ac:dyDescent="0.3"/>
  <cols>
    <col min="1" max="1" width="8.33203125" hidden="1" customWidth="1"/>
    <col min="2" max="2" width="21.88671875" hidden="1" customWidth="1"/>
    <col min="3" max="3" width="19.33203125" hidden="1" customWidth="1"/>
    <col min="4" max="4" width="10.33203125" hidden="1" customWidth="1"/>
    <col min="5" max="5" width="9.21875" hidden="1" customWidth="1"/>
    <col min="6" max="6" width="4" hidden="1" customWidth="1"/>
    <col min="7" max="7" width="24.21875" bestFit="1" customWidth="1"/>
    <col min="8" max="8" width="13.44140625" bestFit="1" customWidth="1"/>
    <col min="9" max="9" width="3" hidden="1" customWidth="1"/>
  </cols>
  <sheetData>
    <row r="1" spans="1:9" x14ac:dyDescent="0.3">
      <c r="A1" s="4" t="s">
        <v>3</v>
      </c>
      <c r="B1" s="5"/>
      <c r="C1" s="6"/>
      <c r="D1" s="7" t="str">
        <f>"Dates des jours fériés "&amp;'[1]Jours Feries'!$A$2</f>
        <v>Dates des jours fériés 2024</v>
      </c>
      <c r="E1" s="8"/>
      <c r="F1" s="1"/>
      <c r="G1" s="2" t="s">
        <v>0</v>
      </c>
      <c r="H1" s="2" t="s">
        <v>1</v>
      </c>
      <c r="I1" s="1"/>
    </row>
    <row r="2" spans="1:9" x14ac:dyDescent="0.3">
      <c r="A2" s="9" t="s">
        <v>4</v>
      </c>
      <c r="B2" s="10" t="s">
        <v>5</v>
      </c>
      <c r="C2" s="11" t="s">
        <v>6</v>
      </c>
      <c r="D2" s="12"/>
      <c r="E2" s="13"/>
      <c r="F2" s="1">
        <f>IF(OR('[1]Jours Feries'!$D$2="Samedi",'[1]Jours Feries'!$D$2="Dimanche"),WEEKNUM(DATE('[1]Jours Feries'!$A$2,1,1)-1,2),WEEKNUM(DATE('[1]Jours Feries'!$A$2,1,1),2))</f>
        <v>1</v>
      </c>
      <c r="G2" s="3" t="str">
        <f>TEXT($F2,0)&amp;" "&amp;"du"&amp;" "&amp;TEXT(B4,"jj/mm/aa")&amp;" "&amp;"au"&amp;" "&amp;TEXT(C4,"jj/mm/aa")</f>
        <v>1 du 01/01/24 au 07/01/24</v>
      </c>
      <c r="H2" s="3" t="s">
        <v>2</v>
      </c>
      <c r="I2" s="1">
        <f>IF($A$4&gt;1,$A$4,1)</f>
        <v>1</v>
      </c>
    </row>
    <row r="3" spans="1:9" x14ac:dyDescent="0.3">
      <c r="A3" s="14"/>
      <c r="B3" s="15"/>
      <c r="C3" s="16"/>
      <c r="D3" s="17"/>
      <c r="E3" s="18"/>
      <c r="F3" s="1">
        <f>IF($F$2&gt;1,1,IF(AND(ISTEXT(F2),LEN(F2)=2),VALUE(LEFT(F2,1))+1,IF(AND(ISTEXT(F2),LEN(F2)=3),VALUE(LEFT(F2,2))+1,IF(AND(MONTH(VLOOKUP($I2,$A$4:$C$57,3))&gt;MONTH(VLOOKUP($I2,$A$4:$C$57,2)),F2+1&gt;0),F2&amp;"a",F2+1))))</f>
        <v>2</v>
      </c>
      <c r="G3" s="3" t="str">
        <f t="shared" ref="G3:G63" si="0">TEXT($F3,0)&amp;" "&amp;"du"&amp;" "&amp;TEXT(VLOOKUP($I3,$A$4:$C$57,2),"jj/mm/aa")&amp;" "&amp;"au"&amp;" "&amp;TEXT(VLOOKUP($I3,$A$4:$C$57,3),"jj/mm/aa")</f>
        <v>2 du 08/01/24 au 14/01/24</v>
      </c>
      <c r="H3" s="3" t="str">
        <f t="shared" ref="H3:H64" si="1">IF(ISTEXT($F3),TEXT(VALUE(VLOOKUP($I3,$A$4:$C$57,3)),"mmmm"),IF(VLOOKUP($I3,$A$4:$C$57,3)&gt;VLOOKUP($I3,$A$4:$C$57,2),TEXT(VALUE(VLOOKUP($I3,$A$4:$C$57,2)),"mmmm")))</f>
        <v>janvier</v>
      </c>
      <c r="I3" s="1">
        <f>IF(AND(ISTEXT(F3),LEN(F3)=2),VALUE(LEFT(F3,1)),IF(AND(ISTEXT(F3),LEN(F3)&gt;2),VALUE(LEFT(F3,LEN(F3)-1)),F3))</f>
        <v>2</v>
      </c>
    </row>
    <row r="4" spans="1:9" x14ac:dyDescent="0.3">
      <c r="A4" s="19">
        <v>1</v>
      </c>
      <c r="B4" s="20">
        <v>45292</v>
      </c>
      <c r="C4" s="20">
        <f>B4+'[1]Jours Feries'!$B$1</f>
        <v>45298</v>
      </c>
      <c r="D4" s="21"/>
      <c r="E4" s="22"/>
      <c r="F4" s="1">
        <f t="shared" ref="F4:F64" si="2">IF(AND(ISTEXT(F3),LEN(F3)=2),VALUE(LEFT(F3,1))+1,IF(AND(ISTEXT(F3),LEN(F3)=3),VALUE(LEFT(F3,2))+1,IF(AND(MONTH(VLOOKUP($I3,$A$4:$C$57,3))&gt;MONTH(VLOOKUP($I3,$A$4:$C$57,2)),F3+1&gt;0),F3&amp;"a",F3+1)))</f>
        <v>3</v>
      </c>
      <c r="G4" s="3" t="str">
        <f t="shared" si="0"/>
        <v>3 du 15/01/24 au 21/01/24</v>
      </c>
      <c r="H4" s="3" t="str">
        <f t="shared" si="1"/>
        <v>janvier</v>
      </c>
      <c r="I4" s="1">
        <f t="shared" ref="I4:I64" si="3">IF(AND(ISTEXT(F4),LEN(F4)=2),VALUE(LEFT(F4,1)),IF(AND(ISTEXT(F4),LEN(F4)&gt;2),VALUE(LEFT(F4,LEN(F4)-1)),F4))</f>
        <v>3</v>
      </c>
    </row>
    <row r="5" spans="1:9" x14ac:dyDescent="0.3">
      <c r="A5" s="1">
        <f>IF(IF(OR('[1]Jours Feries'!$D$2="Samedi",'[1]Jours Feries'!$D$2="Dimanche"),WEEKNUM(DATE('[1]Jours Feries'!$A$2,1,1)-1,2),WEEKNUM(DATE('[1]Jours Feries'!$A$2,1,1),2))&gt;1,1,A4+1)</f>
        <v>2</v>
      </c>
      <c r="B5" s="20">
        <f>C4+1</f>
        <v>45299</v>
      </c>
      <c r="C5" s="20">
        <f>B5+6</f>
        <v>45305</v>
      </c>
      <c r="D5" s="23"/>
      <c r="E5" s="3"/>
      <c r="F5" s="1">
        <f t="shared" si="2"/>
        <v>4</v>
      </c>
      <c r="G5" s="3" t="str">
        <f t="shared" si="0"/>
        <v>4 du 22/01/24 au 28/01/24</v>
      </c>
      <c r="H5" s="3" t="str">
        <f t="shared" si="1"/>
        <v>janvier</v>
      </c>
      <c r="I5" s="1">
        <f t="shared" si="3"/>
        <v>4</v>
      </c>
    </row>
    <row r="6" spans="1:9" x14ac:dyDescent="0.3">
      <c r="A6" s="19">
        <f>A5+1</f>
        <v>3</v>
      </c>
      <c r="B6" s="20">
        <f t="shared" ref="B6:B55" si="4">C5+1</f>
        <v>45306</v>
      </c>
      <c r="C6" s="20">
        <f t="shared" ref="C6:C54" si="5">B6+6</f>
        <v>45312</v>
      </c>
      <c r="D6" s="21"/>
      <c r="E6" s="22"/>
      <c r="F6" s="1">
        <f t="shared" si="2"/>
        <v>5</v>
      </c>
      <c r="G6" s="3" t="str">
        <f t="shared" si="0"/>
        <v>5 du 29/01/24 au 04/02/24</v>
      </c>
      <c r="H6" s="3" t="str">
        <f t="shared" si="1"/>
        <v>janvier</v>
      </c>
      <c r="I6" s="1">
        <f t="shared" si="3"/>
        <v>5</v>
      </c>
    </row>
    <row r="7" spans="1:9" x14ac:dyDescent="0.3">
      <c r="A7" s="19">
        <f t="shared" ref="A7:A55" si="6">A6+1</f>
        <v>4</v>
      </c>
      <c r="B7" s="20">
        <f t="shared" si="4"/>
        <v>45313</v>
      </c>
      <c r="C7" s="20">
        <f t="shared" si="5"/>
        <v>45319</v>
      </c>
      <c r="D7" s="23"/>
      <c r="E7" s="3"/>
      <c r="F7" s="1" t="str">
        <f t="shared" si="2"/>
        <v>5a</v>
      </c>
      <c r="G7" s="3" t="str">
        <f t="shared" si="0"/>
        <v>5a du 29/01/24 au 04/02/24</v>
      </c>
      <c r="H7" s="3" t="str">
        <f t="shared" si="1"/>
        <v>février</v>
      </c>
      <c r="I7" s="1">
        <f t="shared" si="3"/>
        <v>5</v>
      </c>
    </row>
    <row r="8" spans="1:9" x14ac:dyDescent="0.3">
      <c r="A8" s="19">
        <f t="shared" si="6"/>
        <v>5</v>
      </c>
      <c r="B8" s="20">
        <f t="shared" si="4"/>
        <v>45320</v>
      </c>
      <c r="C8" s="20">
        <f t="shared" si="5"/>
        <v>45326</v>
      </c>
      <c r="D8" s="21"/>
      <c r="E8" s="22"/>
      <c r="F8" s="1">
        <f t="shared" si="2"/>
        <v>6</v>
      </c>
      <c r="G8" s="3" t="str">
        <f t="shared" si="0"/>
        <v>6 du 05/02/24 au 11/02/24</v>
      </c>
      <c r="H8" s="3" t="str">
        <f t="shared" si="1"/>
        <v>février</v>
      </c>
      <c r="I8" s="1">
        <f t="shared" si="3"/>
        <v>6</v>
      </c>
    </row>
    <row r="9" spans="1:9" x14ac:dyDescent="0.3">
      <c r="A9" s="19">
        <f t="shared" si="6"/>
        <v>6</v>
      </c>
      <c r="B9" s="20">
        <f t="shared" si="4"/>
        <v>45327</v>
      </c>
      <c r="C9" s="20">
        <f t="shared" si="5"/>
        <v>45333</v>
      </c>
      <c r="D9" s="23"/>
      <c r="E9" s="3"/>
      <c r="F9" s="1">
        <f t="shared" si="2"/>
        <v>7</v>
      </c>
      <c r="G9" s="3" t="str">
        <f t="shared" si="0"/>
        <v>7 du 12/02/24 au 18/02/24</v>
      </c>
      <c r="H9" s="3" t="str">
        <f t="shared" si="1"/>
        <v>février</v>
      </c>
      <c r="I9" s="1">
        <f t="shared" si="3"/>
        <v>7</v>
      </c>
    </row>
    <row r="10" spans="1:9" x14ac:dyDescent="0.3">
      <c r="A10" s="19">
        <f t="shared" si="6"/>
        <v>7</v>
      </c>
      <c r="B10" s="20">
        <f t="shared" si="4"/>
        <v>45334</v>
      </c>
      <c r="C10" s="20">
        <f t="shared" si="5"/>
        <v>45340</v>
      </c>
      <c r="D10" s="21"/>
      <c r="E10" s="22"/>
      <c r="F10" s="1">
        <f t="shared" si="2"/>
        <v>8</v>
      </c>
      <c r="G10" s="3" t="str">
        <f t="shared" si="0"/>
        <v>8 du 19/02/24 au 25/02/24</v>
      </c>
      <c r="H10" s="3" t="str">
        <f t="shared" si="1"/>
        <v>février</v>
      </c>
      <c r="I10" s="1">
        <f t="shared" si="3"/>
        <v>8</v>
      </c>
    </row>
    <row r="11" spans="1:9" x14ac:dyDescent="0.3">
      <c r="A11" s="19">
        <f t="shared" si="6"/>
        <v>8</v>
      </c>
      <c r="B11" s="20">
        <f t="shared" si="4"/>
        <v>45341</v>
      </c>
      <c r="C11" s="20">
        <f t="shared" si="5"/>
        <v>45347</v>
      </c>
      <c r="D11" s="23"/>
      <c r="E11" s="3"/>
      <c r="F11" s="1">
        <f t="shared" si="2"/>
        <v>9</v>
      </c>
      <c r="G11" s="3" t="str">
        <f t="shared" si="0"/>
        <v>9 du 26/02/24 au 03/03/24</v>
      </c>
      <c r="H11" s="3" t="str">
        <f t="shared" si="1"/>
        <v>février</v>
      </c>
      <c r="I11" s="1">
        <f t="shared" si="3"/>
        <v>9</v>
      </c>
    </row>
    <row r="12" spans="1:9" x14ac:dyDescent="0.3">
      <c r="A12" s="19">
        <f t="shared" si="6"/>
        <v>9</v>
      </c>
      <c r="B12" s="20">
        <f t="shared" si="4"/>
        <v>45348</v>
      </c>
      <c r="C12" s="20">
        <f t="shared" si="5"/>
        <v>45354</v>
      </c>
      <c r="D12" s="21"/>
      <c r="E12" s="22"/>
      <c r="F12" s="1" t="str">
        <f t="shared" si="2"/>
        <v>9a</v>
      </c>
      <c r="G12" s="3" t="str">
        <f t="shared" si="0"/>
        <v>9a du 26/02/24 au 03/03/24</v>
      </c>
      <c r="H12" s="3" t="str">
        <f t="shared" si="1"/>
        <v>mars</v>
      </c>
      <c r="I12" s="1">
        <f t="shared" si="3"/>
        <v>9</v>
      </c>
    </row>
    <row r="13" spans="1:9" x14ac:dyDescent="0.3">
      <c r="A13" s="19">
        <f t="shared" si="6"/>
        <v>10</v>
      </c>
      <c r="B13" s="20">
        <f t="shared" si="4"/>
        <v>45355</v>
      </c>
      <c r="C13" s="20">
        <f t="shared" si="5"/>
        <v>45361</v>
      </c>
      <c r="D13" s="23"/>
      <c r="E13" s="3"/>
      <c r="F13" s="1">
        <f t="shared" si="2"/>
        <v>10</v>
      </c>
      <c r="G13" s="3" t="str">
        <f t="shared" si="0"/>
        <v>10 du 04/03/24 au 10/03/24</v>
      </c>
      <c r="H13" s="3" t="str">
        <f t="shared" si="1"/>
        <v>mars</v>
      </c>
      <c r="I13" s="1">
        <f t="shared" si="3"/>
        <v>10</v>
      </c>
    </row>
    <row r="14" spans="1:9" x14ac:dyDescent="0.3">
      <c r="A14" s="19">
        <f t="shared" si="6"/>
        <v>11</v>
      </c>
      <c r="B14" s="20">
        <f t="shared" si="4"/>
        <v>45362</v>
      </c>
      <c r="C14" s="20">
        <f t="shared" si="5"/>
        <v>45368</v>
      </c>
      <c r="D14" s="21"/>
      <c r="E14" s="22"/>
      <c r="F14" s="1">
        <f t="shared" si="2"/>
        <v>11</v>
      </c>
      <c r="G14" s="3" t="str">
        <f t="shared" si="0"/>
        <v>11 du 11/03/24 au 17/03/24</v>
      </c>
      <c r="H14" s="3" t="str">
        <f t="shared" si="1"/>
        <v>mars</v>
      </c>
      <c r="I14" s="1">
        <f t="shared" si="3"/>
        <v>11</v>
      </c>
    </row>
    <row r="15" spans="1:9" x14ac:dyDescent="0.3">
      <c r="A15" s="19">
        <f t="shared" si="6"/>
        <v>12</v>
      </c>
      <c r="B15" s="20">
        <f t="shared" si="4"/>
        <v>45369</v>
      </c>
      <c r="C15" s="20">
        <f t="shared" si="5"/>
        <v>45375</v>
      </c>
      <c r="D15" s="23"/>
      <c r="E15" s="24"/>
      <c r="F15" s="1">
        <f t="shared" si="2"/>
        <v>12</v>
      </c>
      <c r="G15" s="3" t="str">
        <f t="shared" si="0"/>
        <v>12 du 18/03/24 au 24/03/24</v>
      </c>
      <c r="H15" s="3" t="str">
        <f t="shared" si="1"/>
        <v>mars</v>
      </c>
      <c r="I15" s="1">
        <f t="shared" si="3"/>
        <v>12</v>
      </c>
    </row>
    <row r="16" spans="1:9" x14ac:dyDescent="0.3">
      <c r="A16" s="19">
        <f t="shared" si="6"/>
        <v>13</v>
      </c>
      <c r="B16" s="20">
        <f t="shared" si="4"/>
        <v>45376</v>
      </c>
      <c r="C16" s="20">
        <f t="shared" si="5"/>
        <v>45382</v>
      </c>
      <c r="D16" s="25"/>
      <c r="E16" s="1"/>
      <c r="F16" s="1">
        <f t="shared" si="2"/>
        <v>13</v>
      </c>
      <c r="G16" s="3" t="str">
        <f t="shared" si="0"/>
        <v>13 du 25/03/24 au 31/03/24</v>
      </c>
      <c r="H16" s="3" t="str">
        <f t="shared" si="1"/>
        <v>mars</v>
      </c>
      <c r="I16" s="1">
        <f t="shared" si="3"/>
        <v>13</v>
      </c>
    </row>
    <row r="17" spans="1:9" x14ac:dyDescent="0.3">
      <c r="A17" s="19">
        <f t="shared" si="6"/>
        <v>14</v>
      </c>
      <c r="B17" s="20">
        <f t="shared" si="4"/>
        <v>45383</v>
      </c>
      <c r="C17" s="20">
        <f t="shared" si="5"/>
        <v>45389</v>
      </c>
      <c r="D17" s="25"/>
      <c r="E17" s="1"/>
      <c r="F17" s="1">
        <f t="shared" si="2"/>
        <v>14</v>
      </c>
      <c r="G17" s="3" t="str">
        <f t="shared" si="0"/>
        <v>14 du 01/04/24 au 07/04/24</v>
      </c>
      <c r="H17" s="3" t="str">
        <f t="shared" si="1"/>
        <v>avril</v>
      </c>
      <c r="I17" s="1">
        <f t="shared" si="3"/>
        <v>14</v>
      </c>
    </row>
    <row r="18" spans="1:9" x14ac:dyDescent="0.3">
      <c r="A18" s="19">
        <f t="shared" si="6"/>
        <v>15</v>
      </c>
      <c r="B18" s="20">
        <f t="shared" si="4"/>
        <v>45390</v>
      </c>
      <c r="C18" s="20">
        <f t="shared" si="5"/>
        <v>45396</v>
      </c>
      <c r="D18" s="25"/>
      <c r="E18" s="1"/>
      <c r="F18" s="1">
        <f t="shared" si="2"/>
        <v>15</v>
      </c>
      <c r="G18" s="3" t="str">
        <f t="shared" si="0"/>
        <v>15 du 08/04/24 au 14/04/24</v>
      </c>
      <c r="H18" s="3" t="str">
        <f t="shared" si="1"/>
        <v>avril</v>
      </c>
      <c r="I18" s="1">
        <f t="shared" si="3"/>
        <v>15</v>
      </c>
    </row>
    <row r="19" spans="1:9" x14ac:dyDescent="0.3">
      <c r="A19" s="19">
        <f t="shared" si="6"/>
        <v>16</v>
      </c>
      <c r="B19" s="20">
        <f t="shared" si="4"/>
        <v>45397</v>
      </c>
      <c r="C19" s="20">
        <f t="shared" si="5"/>
        <v>45403</v>
      </c>
      <c r="D19" s="25"/>
      <c r="E19" s="1"/>
      <c r="F19" s="1">
        <f t="shared" si="2"/>
        <v>16</v>
      </c>
      <c r="G19" s="3" t="str">
        <f t="shared" si="0"/>
        <v>16 du 15/04/24 au 21/04/24</v>
      </c>
      <c r="H19" s="3" t="str">
        <f t="shared" si="1"/>
        <v>avril</v>
      </c>
      <c r="I19" s="1">
        <f t="shared" si="3"/>
        <v>16</v>
      </c>
    </row>
    <row r="20" spans="1:9" x14ac:dyDescent="0.3">
      <c r="A20" s="19">
        <f t="shared" si="6"/>
        <v>17</v>
      </c>
      <c r="B20" s="20">
        <f t="shared" si="4"/>
        <v>45404</v>
      </c>
      <c r="C20" s="20">
        <f t="shared" si="5"/>
        <v>45410</v>
      </c>
      <c r="D20" s="25"/>
      <c r="E20" s="1"/>
      <c r="F20" s="1">
        <f t="shared" si="2"/>
        <v>17</v>
      </c>
      <c r="G20" s="3" t="str">
        <f t="shared" si="0"/>
        <v>17 du 22/04/24 au 28/04/24</v>
      </c>
      <c r="H20" s="3" t="str">
        <f t="shared" si="1"/>
        <v>avril</v>
      </c>
      <c r="I20" s="1">
        <f t="shared" si="3"/>
        <v>17</v>
      </c>
    </row>
    <row r="21" spans="1:9" x14ac:dyDescent="0.3">
      <c r="A21" s="19">
        <f t="shared" si="6"/>
        <v>18</v>
      </c>
      <c r="B21" s="20">
        <f t="shared" si="4"/>
        <v>45411</v>
      </c>
      <c r="C21" s="20">
        <f t="shared" si="5"/>
        <v>45417</v>
      </c>
      <c r="D21" s="25"/>
      <c r="E21" s="1"/>
      <c r="F21" s="1">
        <f t="shared" si="2"/>
        <v>18</v>
      </c>
      <c r="G21" s="3" t="str">
        <f t="shared" si="0"/>
        <v>18 du 29/04/24 au 05/05/24</v>
      </c>
      <c r="H21" s="3" t="str">
        <f t="shared" si="1"/>
        <v>avril</v>
      </c>
      <c r="I21" s="1">
        <f t="shared" si="3"/>
        <v>18</v>
      </c>
    </row>
    <row r="22" spans="1:9" x14ac:dyDescent="0.3">
      <c r="A22" s="19">
        <f t="shared" si="6"/>
        <v>19</v>
      </c>
      <c r="B22" s="20">
        <f t="shared" si="4"/>
        <v>45418</v>
      </c>
      <c r="C22" s="20">
        <f t="shared" si="5"/>
        <v>45424</v>
      </c>
      <c r="D22" s="25"/>
      <c r="E22" s="1"/>
      <c r="F22" s="1" t="str">
        <f t="shared" si="2"/>
        <v>18a</v>
      </c>
      <c r="G22" s="3" t="str">
        <f t="shared" si="0"/>
        <v>18a du 29/04/24 au 05/05/24</v>
      </c>
      <c r="H22" s="3" t="str">
        <f t="shared" si="1"/>
        <v>mai</v>
      </c>
      <c r="I22" s="1">
        <f t="shared" si="3"/>
        <v>18</v>
      </c>
    </row>
    <row r="23" spans="1:9" x14ac:dyDescent="0.3">
      <c r="A23" s="19">
        <f t="shared" si="6"/>
        <v>20</v>
      </c>
      <c r="B23" s="20">
        <f t="shared" si="4"/>
        <v>45425</v>
      </c>
      <c r="C23" s="20">
        <f t="shared" si="5"/>
        <v>45431</v>
      </c>
      <c r="D23" s="25"/>
      <c r="E23" s="1"/>
      <c r="F23" s="1">
        <f t="shared" si="2"/>
        <v>19</v>
      </c>
      <c r="G23" s="3" t="str">
        <f t="shared" si="0"/>
        <v>19 du 06/05/24 au 12/05/24</v>
      </c>
      <c r="H23" s="3" t="str">
        <f t="shared" si="1"/>
        <v>mai</v>
      </c>
      <c r="I23" s="1">
        <f t="shared" si="3"/>
        <v>19</v>
      </c>
    </row>
    <row r="24" spans="1:9" x14ac:dyDescent="0.3">
      <c r="A24" s="19">
        <f t="shared" si="6"/>
        <v>21</v>
      </c>
      <c r="B24" s="20">
        <f t="shared" si="4"/>
        <v>45432</v>
      </c>
      <c r="C24" s="20">
        <f t="shared" si="5"/>
        <v>45438</v>
      </c>
      <c r="D24" s="25"/>
      <c r="E24" s="1"/>
      <c r="F24" s="1">
        <f t="shared" si="2"/>
        <v>20</v>
      </c>
      <c r="G24" s="3" t="str">
        <f t="shared" si="0"/>
        <v>20 du 13/05/24 au 19/05/24</v>
      </c>
      <c r="H24" s="3" t="str">
        <f t="shared" si="1"/>
        <v>mai</v>
      </c>
      <c r="I24" s="1">
        <f t="shared" si="3"/>
        <v>20</v>
      </c>
    </row>
    <row r="25" spans="1:9" x14ac:dyDescent="0.3">
      <c r="A25" s="19">
        <f t="shared" si="6"/>
        <v>22</v>
      </c>
      <c r="B25" s="20">
        <f t="shared" si="4"/>
        <v>45439</v>
      </c>
      <c r="C25" s="20">
        <f t="shared" si="5"/>
        <v>45445</v>
      </c>
      <c r="D25" s="25"/>
      <c r="E25" s="1"/>
      <c r="F25" s="1">
        <f t="shared" si="2"/>
        <v>21</v>
      </c>
      <c r="G25" s="3" t="str">
        <f t="shared" si="0"/>
        <v>21 du 20/05/24 au 26/05/24</v>
      </c>
      <c r="H25" s="3" t="str">
        <f t="shared" si="1"/>
        <v>mai</v>
      </c>
      <c r="I25" s="1">
        <f t="shared" si="3"/>
        <v>21</v>
      </c>
    </row>
    <row r="26" spans="1:9" x14ac:dyDescent="0.3">
      <c r="A26" s="19">
        <f t="shared" si="6"/>
        <v>23</v>
      </c>
      <c r="B26" s="20">
        <f t="shared" si="4"/>
        <v>45446</v>
      </c>
      <c r="C26" s="20">
        <f t="shared" si="5"/>
        <v>45452</v>
      </c>
      <c r="D26" s="25"/>
      <c r="E26" s="1"/>
      <c r="F26" s="1">
        <f t="shared" si="2"/>
        <v>22</v>
      </c>
      <c r="G26" s="3" t="str">
        <f t="shared" si="0"/>
        <v>22 du 27/05/24 au 02/06/24</v>
      </c>
      <c r="H26" s="3" t="str">
        <f t="shared" si="1"/>
        <v>mai</v>
      </c>
      <c r="I26" s="1">
        <f t="shared" si="3"/>
        <v>22</v>
      </c>
    </row>
    <row r="27" spans="1:9" x14ac:dyDescent="0.3">
      <c r="A27" s="19">
        <f t="shared" si="6"/>
        <v>24</v>
      </c>
      <c r="B27" s="20">
        <f t="shared" si="4"/>
        <v>45453</v>
      </c>
      <c r="C27" s="20">
        <f t="shared" si="5"/>
        <v>45459</v>
      </c>
      <c r="D27" s="25"/>
      <c r="E27" s="1"/>
      <c r="F27" s="1" t="str">
        <f t="shared" si="2"/>
        <v>22a</v>
      </c>
      <c r="G27" s="3" t="str">
        <f t="shared" si="0"/>
        <v>22a du 27/05/24 au 02/06/24</v>
      </c>
      <c r="H27" s="3" t="str">
        <f t="shared" si="1"/>
        <v>juin</v>
      </c>
      <c r="I27" s="1">
        <f t="shared" si="3"/>
        <v>22</v>
      </c>
    </row>
    <row r="28" spans="1:9" x14ac:dyDescent="0.3">
      <c r="A28" s="19">
        <f t="shared" si="6"/>
        <v>25</v>
      </c>
      <c r="B28" s="20">
        <f t="shared" si="4"/>
        <v>45460</v>
      </c>
      <c r="C28" s="20">
        <f t="shared" si="5"/>
        <v>45466</v>
      </c>
      <c r="D28" s="25"/>
      <c r="E28" s="1"/>
      <c r="F28" s="1">
        <f t="shared" si="2"/>
        <v>23</v>
      </c>
      <c r="G28" s="3" t="str">
        <f t="shared" si="0"/>
        <v>23 du 03/06/24 au 09/06/24</v>
      </c>
      <c r="H28" s="3" t="str">
        <f t="shared" si="1"/>
        <v>juin</v>
      </c>
      <c r="I28" s="1">
        <f t="shared" si="3"/>
        <v>23</v>
      </c>
    </row>
    <row r="29" spans="1:9" x14ac:dyDescent="0.3">
      <c r="A29" s="19">
        <f t="shared" si="6"/>
        <v>26</v>
      </c>
      <c r="B29" s="20">
        <f t="shared" si="4"/>
        <v>45467</v>
      </c>
      <c r="C29" s="20">
        <f t="shared" si="5"/>
        <v>45473</v>
      </c>
      <c r="D29" s="25"/>
      <c r="E29" s="1"/>
      <c r="F29" s="1">
        <f t="shared" si="2"/>
        <v>24</v>
      </c>
      <c r="G29" s="3" t="str">
        <f t="shared" si="0"/>
        <v>24 du 10/06/24 au 16/06/24</v>
      </c>
      <c r="H29" s="3" t="str">
        <f t="shared" si="1"/>
        <v>juin</v>
      </c>
      <c r="I29" s="1">
        <f t="shared" si="3"/>
        <v>24</v>
      </c>
    </row>
    <row r="30" spans="1:9" x14ac:dyDescent="0.3">
      <c r="A30" s="19">
        <f t="shared" si="6"/>
        <v>27</v>
      </c>
      <c r="B30" s="20">
        <f t="shared" si="4"/>
        <v>45474</v>
      </c>
      <c r="C30" s="20">
        <f t="shared" si="5"/>
        <v>45480</v>
      </c>
      <c r="D30" s="25"/>
      <c r="E30" s="1"/>
      <c r="F30" s="1">
        <f t="shared" si="2"/>
        <v>25</v>
      </c>
      <c r="G30" s="3" t="str">
        <f t="shared" si="0"/>
        <v>25 du 17/06/24 au 23/06/24</v>
      </c>
      <c r="H30" s="3" t="str">
        <f t="shared" si="1"/>
        <v>juin</v>
      </c>
      <c r="I30" s="1">
        <f t="shared" si="3"/>
        <v>25</v>
      </c>
    </row>
    <row r="31" spans="1:9" x14ac:dyDescent="0.3">
      <c r="A31" s="19">
        <f t="shared" si="6"/>
        <v>28</v>
      </c>
      <c r="B31" s="20">
        <f t="shared" si="4"/>
        <v>45481</v>
      </c>
      <c r="C31" s="20">
        <f t="shared" si="5"/>
        <v>45487</v>
      </c>
      <c r="D31" s="25"/>
      <c r="E31" s="1"/>
      <c r="F31" s="1">
        <f t="shared" si="2"/>
        <v>26</v>
      </c>
      <c r="G31" s="3" t="str">
        <f t="shared" si="0"/>
        <v>26 du 24/06/24 au 30/06/24</v>
      </c>
      <c r="H31" s="3" t="str">
        <f t="shared" si="1"/>
        <v>juin</v>
      </c>
      <c r="I31" s="1">
        <f t="shared" si="3"/>
        <v>26</v>
      </c>
    </row>
    <row r="32" spans="1:9" x14ac:dyDescent="0.3">
      <c r="A32" s="19">
        <f t="shared" si="6"/>
        <v>29</v>
      </c>
      <c r="B32" s="20">
        <f t="shared" si="4"/>
        <v>45488</v>
      </c>
      <c r="C32" s="20">
        <f t="shared" si="5"/>
        <v>45494</v>
      </c>
      <c r="D32" s="25"/>
      <c r="E32" s="1"/>
      <c r="F32" s="1">
        <f t="shared" si="2"/>
        <v>27</v>
      </c>
      <c r="G32" s="3" t="str">
        <f t="shared" si="0"/>
        <v>27 du 01/07/24 au 07/07/24</v>
      </c>
      <c r="H32" s="3" t="str">
        <f t="shared" si="1"/>
        <v>juillet</v>
      </c>
      <c r="I32" s="1">
        <f t="shared" si="3"/>
        <v>27</v>
      </c>
    </row>
    <row r="33" spans="1:9" x14ac:dyDescent="0.3">
      <c r="A33" s="19">
        <f t="shared" si="6"/>
        <v>30</v>
      </c>
      <c r="B33" s="20">
        <f t="shared" si="4"/>
        <v>45495</v>
      </c>
      <c r="C33" s="20">
        <f t="shared" si="5"/>
        <v>45501</v>
      </c>
      <c r="D33" s="25"/>
      <c r="E33" s="1"/>
      <c r="F33" s="1">
        <f t="shared" si="2"/>
        <v>28</v>
      </c>
      <c r="G33" s="3" t="str">
        <f t="shared" si="0"/>
        <v>28 du 08/07/24 au 14/07/24</v>
      </c>
      <c r="H33" s="3" t="str">
        <f t="shared" si="1"/>
        <v>juillet</v>
      </c>
      <c r="I33" s="1">
        <f t="shared" si="3"/>
        <v>28</v>
      </c>
    </row>
    <row r="34" spans="1:9" x14ac:dyDescent="0.3">
      <c r="A34" s="19">
        <f t="shared" si="6"/>
        <v>31</v>
      </c>
      <c r="B34" s="20">
        <f t="shared" si="4"/>
        <v>45502</v>
      </c>
      <c r="C34" s="20">
        <f t="shared" si="5"/>
        <v>45508</v>
      </c>
      <c r="D34" s="25"/>
      <c r="E34" s="1"/>
      <c r="F34" s="1">
        <f t="shared" si="2"/>
        <v>29</v>
      </c>
      <c r="G34" s="3" t="str">
        <f t="shared" si="0"/>
        <v>29 du 15/07/24 au 21/07/24</v>
      </c>
      <c r="H34" s="3" t="str">
        <f t="shared" si="1"/>
        <v>juillet</v>
      </c>
      <c r="I34" s="1">
        <f t="shared" si="3"/>
        <v>29</v>
      </c>
    </row>
    <row r="35" spans="1:9" x14ac:dyDescent="0.3">
      <c r="A35" s="19">
        <f t="shared" si="6"/>
        <v>32</v>
      </c>
      <c r="B35" s="20">
        <f t="shared" si="4"/>
        <v>45509</v>
      </c>
      <c r="C35" s="20">
        <f t="shared" si="5"/>
        <v>45515</v>
      </c>
      <c r="D35" s="25"/>
      <c r="E35" s="1"/>
      <c r="F35" s="1">
        <f t="shared" si="2"/>
        <v>30</v>
      </c>
      <c r="G35" s="3" t="str">
        <f t="shared" si="0"/>
        <v>30 du 22/07/24 au 28/07/24</v>
      </c>
      <c r="H35" s="3" t="str">
        <f t="shared" si="1"/>
        <v>juillet</v>
      </c>
      <c r="I35" s="1">
        <f t="shared" si="3"/>
        <v>30</v>
      </c>
    </row>
    <row r="36" spans="1:9" x14ac:dyDescent="0.3">
      <c r="A36" s="19">
        <f t="shared" si="6"/>
        <v>33</v>
      </c>
      <c r="B36" s="20">
        <f t="shared" si="4"/>
        <v>45516</v>
      </c>
      <c r="C36" s="20">
        <f t="shared" si="5"/>
        <v>45522</v>
      </c>
      <c r="D36" s="25"/>
      <c r="E36" s="1"/>
      <c r="F36" s="1">
        <f t="shared" si="2"/>
        <v>31</v>
      </c>
      <c r="G36" s="3" t="str">
        <f t="shared" si="0"/>
        <v>31 du 29/07/24 au 04/08/24</v>
      </c>
      <c r="H36" s="3" t="str">
        <f>IF(ISTEXT($F36),TEXT(VALUE(VLOOKUP($I36,$A$4:$C$57,3)),"mmmm"),IF(VLOOKUP($I36,$A$4:$C$57,3)&gt;VLOOKUP($I36,$A$4:$C$57,2),TEXT(VALUE(VLOOKUP($I36,$A$4:$C$57,2)),"mmmm")))</f>
        <v>juillet</v>
      </c>
      <c r="I36" s="1">
        <f t="shared" si="3"/>
        <v>31</v>
      </c>
    </row>
    <row r="37" spans="1:9" x14ac:dyDescent="0.3">
      <c r="A37" s="19">
        <f t="shared" si="6"/>
        <v>34</v>
      </c>
      <c r="B37" s="20">
        <f t="shared" si="4"/>
        <v>45523</v>
      </c>
      <c r="C37" s="20">
        <f t="shared" si="5"/>
        <v>45529</v>
      </c>
      <c r="D37" s="25"/>
      <c r="E37" s="1"/>
      <c r="F37" s="1" t="str">
        <f t="shared" si="2"/>
        <v>31a</v>
      </c>
      <c r="G37" s="3" t="str">
        <f t="shared" si="0"/>
        <v>31a du 29/07/24 au 04/08/24</v>
      </c>
      <c r="H37" s="3" t="str">
        <f t="shared" si="1"/>
        <v>août</v>
      </c>
      <c r="I37" s="1">
        <f t="shared" si="3"/>
        <v>31</v>
      </c>
    </row>
    <row r="38" spans="1:9" x14ac:dyDescent="0.3">
      <c r="A38" s="19">
        <f t="shared" si="6"/>
        <v>35</v>
      </c>
      <c r="B38" s="20">
        <f t="shared" si="4"/>
        <v>45530</v>
      </c>
      <c r="C38" s="20">
        <f t="shared" si="5"/>
        <v>45536</v>
      </c>
      <c r="D38" s="25"/>
      <c r="E38" s="1"/>
      <c r="F38" s="1">
        <f t="shared" si="2"/>
        <v>32</v>
      </c>
      <c r="G38" s="3" t="str">
        <f t="shared" si="0"/>
        <v>32 du 05/08/24 au 11/08/24</v>
      </c>
      <c r="H38" s="3" t="str">
        <f>IF(ISTEXT($F38),TEXT(VALUE(VLOOKUP($I38,$A$4:$C$57,3)),"mmmm"),IF(VLOOKUP($I38,$A$4:$C$57,3)&gt;VLOOKUP($I38,$A$4:$C$57,2),TEXT(VALUE(VLOOKUP($I38,$A$4:$C$57,2)),"mmmm")))</f>
        <v>août</v>
      </c>
      <c r="I38" s="1">
        <f t="shared" si="3"/>
        <v>32</v>
      </c>
    </row>
    <row r="39" spans="1:9" x14ac:dyDescent="0.3">
      <c r="A39" s="19">
        <f t="shared" si="6"/>
        <v>36</v>
      </c>
      <c r="B39" s="20">
        <f t="shared" si="4"/>
        <v>45537</v>
      </c>
      <c r="C39" s="20">
        <f t="shared" si="5"/>
        <v>45543</v>
      </c>
      <c r="D39" s="25"/>
      <c r="E39" s="1"/>
      <c r="F39" s="1">
        <f t="shared" si="2"/>
        <v>33</v>
      </c>
      <c r="G39" s="3" t="str">
        <f t="shared" si="0"/>
        <v>33 du 12/08/24 au 18/08/24</v>
      </c>
      <c r="H39" s="3" t="str">
        <f t="shared" si="1"/>
        <v>août</v>
      </c>
      <c r="I39" s="1">
        <f t="shared" si="3"/>
        <v>33</v>
      </c>
    </row>
    <row r="40" spans="1:9" x14ac:dyDescent="0.3">
      <c r="A40" s="19">
        <f t="shared" si="6"/>
        <v>37</v>
      </c>
      <c r="B40" s="20">
        <f t="shared" si="4"/>
        <v>45544</v>
      </c>
      <c r="C40" s="20">
        <f t="shared" si="5"/>
        <v>45550</v>
      </c>
      <c r="D40" s="25"/>
      <c r="E40" s="1"/>
      <c r="F40" s="1">
        <f t="shared" si="2"/>
        <v>34</v>
      </c>
      <c r="G40" s="3" t="str">
        <f t="shared" si="0"/>
        <v>34 du 19/08/24 au 25/08/24</v>
      </c>
      <c r="H40" s="3" t="str">
        <f t="shared" si="1"/>
        <v>août</v>
      </c>
      <c r="I40" s="1">
        <f t="shared" si="3"/>
        <v>34</v>
      </c>
    </row>
    <row r="41" spans="1:9" x14ac:dyDescent="0.3">
      <c r="A41" s="19">
        <f t="shared" si="6"/>
        <v>38</v>
      </c>
      <c r="B41" s="20">
        <f t="shared" si="4"/>
        <v>45551</v>
      </c>
      <c r="C41" s="20">
        <f t="shared" si="5"/>
        <v>45557</v>
      </c>
      <c r="D41" s="25"/>
      <c r="E41" s="1"/>
      <c r="F41" s="1">
        <f t="shared" si="2"/>
        <v>35</v>
      </c>
      <c r="G41" s="3" t="str">
        <f t="shared" si="0"/>
        <v>35 du 26/08/24 au 01/09/24</v>
      </c>
      <c r="H41" s="3" t="str">
        <f t="shared" si="1"/>
        <v>août</v>
      </c>
      <c r="I41" s="1">
        <f t="shared" si="3"/>
        <v>35</v>
      </c>
    </row>
    <row r="42" spans="1:9" x14ac:dyDescent="0.3">
      <c r="A42" s="19">
        <f t="shared" si="6"/>
        <v>39</v>
      </c>
      <c r="B42" s="20">
        <f t="shared" si="4"/>
        <v>45558</v>
      </c>
      <c r="C42" s="20">
        <f t="shared" si="5"/>
        <v>45564</v>
      </c>
      <c r="D42" s="25"/>
      <c r="E42" s="1"/>
      <c r="F42" s="1" t="str">
        <f t="shared" si="2"/>
        <v>35a</v>
      </c>
      <c r="G42" s="3" t="str">
        <f t="shared" si="0"/>
        <v>35a du 26/08/24 au 01/09/24</v>
      </c>
      <c r="H42" s="3" t="str">
        <f>IF(ISTEXT($F42),TEXT(VALUE(VLOOKUP($I42,$A$4:$C$57,3)),"mmmm"),IF(VLOOKUP($I42,$A$4:$C$57,3)&gt;VLOOKUP($I42,$A$4:$C$57,2),TEXT(VALUE(VLOOKUP($I42,$A$4:$C$57,2)),"mmmm")))</f>
        <v>septembre</v>
      </c>
      <c r="I42" s="1">
        <f t="shared" si="3"/>
        <v>35</v>
      </c>
    </row>
    <row r="43" spans="1:9" x14ac:dyDescent="0.3">
      <c r="A43" s="19">
        <f t="shared" si="6"/>
        <v>40</v>
      </c>
      <c r="B43" s="20">
        <f t="shared" si="4"/>
        <v>45565</v>
      </c>
      <c r="C43" s="20">
        <f t="shared" si="5"/>
        <v>45571</v>
      </c>
      <c r="D43" s="25"/>
      <c r="E43" s="1"/>
      <c r="F43" s="1">
        <f t="shared" si="2"/>
        <v>36</v>
      </c>
      <c r="G43" s="3" t="str">
        <f t="shared" si="0"/>
        <v>36 du 02/09/24 au 08/09/24</v>
      </c>
      <c r="H43" s="3" t="str">
        <f>IF(ISTEXT($F43),TEXT(VALUE(VLOOKUP($I43,$A$4:$C$57,3)),"mmmm"),IF(VLOOKUP($I43,$A$4:$C$57,3)&gt;VLOOKUP($I43,$A$4:$C$57,2),TEXT(VALUE(VLOOKUP($I43,$A$4:$C$57,2)),"mmmm")))</f>
        <v>septembre</v>
      </c>
      <c r="I43" s="1">
        <f t="shared" si="3"/>
        <v>36</v>
      </c>
    </row>
    <row r="44" spans="1:9" x14ac:dyDescent="0.3">
      <c r="A44" s="19">
        <f t="shared" si="6"/>
        <v>41</v>
      </c>
      <c r="B44" s="20">
        <f t="shared" si="4"/>
        <v>45572</v>
      </c>
      <c r="C44" s="20">
        <f t="shared" si="5"/>
        <v>45578</v>
      </c>
      <c r="D44" s="25"/>
      <c r="E44" s="1"/>
      <c r="F44" s="1">
        <f t="shared" si="2"/>
        <v>37</v>
      </c>
      <c r="G44" s="3" t="str">
        <f t="shared" si="0"/>
        <v>37 du 09/09/24 au 15/09/24</v>
      </c>
      <c r="H44" s="3" t="str">
        <f t="shared" si="1"/>
        <v>septembre</v>
      </c>
      <c r="I44" s="1">
        <f t="shared" si="3"/>
        <v>37</v>
      </c>
    </row>
    <row r="45" spans="1:9" x14ac:dyDescent="0.3">
      <c r="A45" s="19">
        <f t="shared" si="6"/>
        <v>42</v>
      </c>
      <c r="B45" s="20">
        <f t="shared" si="4"/>
        <v>45579</v>
      </c>
      <c r="C45" s="20">
        <f t="shared" si="5"/>
        <v>45585</v>
      </c>
      <c r="D45" s="25"/>
      <c r="E45" s="1"/>
      <c r="F45" s="1">
        <f t="shared" si="2"/>
        <v>38</v>
      </c>
      <c r="G45" s="3" t="str">
        <f t="shared" si="0"/>
        <v>38 du 16/09/24 au 22/09/24</v>
      </c>
      <c r="H45" s="3" t="str">
        <f t="shared" si="1"/>
        <v>septembre</v>
      </c>
      <c r="I45" s="1">
        <f t="shared" si="3"/>
        <v>38</v>
      </c>
    </row>
    <row r="46" spans="1:9" x14ac:dyDescent="0.3">
      <c r="A46" s="19">
        <f t="shared" si="6"/>
        <v>43</v>
      </c>
      <c r="B46" s="20">
        <f t="shared" si="4"/>
        <v>45586</v>
      </c>
      <c r="C46" s="20">
        <f t="shared" si="5"/>
        <v>45592</v>
      </c>
      <c r="D46" s="25"/>
      <c r="E46" s="1"/>
      <c r="F46" s="1">
        <f t="shared" si="2"/>
        <v>39</v>
      </c>
      <c r="G46" s="3" t="str">
        <f t="shared" si="0"/>
        <v>39 du 23/09/24 au 29/09/24</v>
      </c>
      <c r="H46" s="3" t="str">
        <f t="shared" si="1"/>
        <v>septembre</v>
      </c>
      <c r="I46" s="1">
        <f t="shared" si="3"/>
        <v>39</v>
      </c>
    </row>
    <row r="47" spans="1:9" x14ac:dyDescent="0.3">
      <c r="A47" s="19">
        <f t="shared" si="6"/>
        <v>44</v>
      </c>
      <c r="B47" s="20">
        <f t="shared" si="4"/>
        <v>45593</v>
      </c>
      <c r="C47" s="20">
        <f t="shared" si="5"/>
        <v>45599</v>
      </c>
      <c r="D47" s="25"/>
      <c r="E47" s="1"/>
      <c r="F47" s="1">
        <f t="shared" si="2"/>
        <v>40</v>
      </c>
      <c r="G47" s="3" t="str">
        <f t="shared" si="0"/>
        <v>40 du 30/09/24 au 06/10/24</v>
      </c>
      <c r="H47" s="3" t="str">
        <f t="shared" si="1"/>
        <v>septembre</v>
      </c>
      <c r="I47" s="1">
        <f t="shared" si="3"/>
        <v>40</v>
      </c>
    </row>
    <row r="48" spans="1:9" x14ac:dyDescent="0.3">
      <c r="A48" s="19">
        <f t="shared" si="6"/>
        <v>45</v>
      </c>
      <c r="B48" s="20">
        <f t="shared" si="4"/>
        <v>45600</v>
      </c>
      <c r="C48" s="20">
        <f t="shared" si="5"/>
        <v>45606</v>
      </c>
      <c r="D48" s="25"/>
      <c r="E48" s="1"/>
      <c r="F48" s="1" t="str">
        <f t="shared" si="2"/>
        <v>40a</v>
      </c>
      <c r="G48" s="3" t="str">
        <f t="shared" si="0"/>
        <v>40a du 30/09/24 au 06/10/24</v>
      </c>
      <c r="H48" s="3" t="str">
        <f t="shared" si="1"/>
        <v>octobre</v>
      </c>
      <c r="I48" s="1">
        <f t="shared" si="3"/>
        <v>40</v>
      </c>
    </row>
    <row r="49" spans="1:9" x14ac:dyDescent="0.3">
      <c r="A49" s="19">
        <f t="shared" si="6"/>
        <v>46</v>
      </c>
      <c r="B49" s="20">
        <f t="shared" si="4"/>
        <v>45607</v>
      </c>
      <c r="C49" s="20">
        <f t="shared" si="5"/>
        <v>45613</v>
      </c>
      <c r="D49" s="25"/>
      <c r="E49" s="1"/>
      <c r="F49" s="1">
        <f t="shared" si="2"/>
        <v>41</v>
      </c>
      <c r="G49" s="3" t="str">
        <f t="shared" si="0"/>
        <v>41 du 07/10/24 au 13/10/24</v>
      </c>
      <c r="H49" s="3" t="str">
        <f t="shared" si="1"/>
        <v>octobre</v>
      </c>
      <c r="I49" s="1">
        <f t="shared" si="3"/>
        <v>41</v>
      </c>
    </row>
    <row r="50" spans="1:9" x14ac:dyDescent="0.3">
      <c r="A50" s="19">
        <f t="shared" si="6"/>
        <v>47</v>
      </c>
      <c r="B50" s="20">
        <f t="shared" si="4"/>
        <v>45614</v>
      </c>
      <c r="C50" s="20">
        <f t="shared" si="5"/>
        <v>45620</v>
      </c>
      <c r="D50" s="25"/>
      <c r="E50" s="1"/>
      <c r="F50" s="1">
        <f t="shared" si="2"/>
        <v>42</v>
      </c>
      <c r="G50" s="3" t="str">
        <f t="shared" si="0"/>
        <v>42 du 14/10/24 au 20/10/24</v>
      </c>
      <c r="H50" s="3" t="str">
        <f t="shared" si="1"/>
        <v>octobre</v>
      </c>
      <c r="I50" s="1">
        <f t="shared" si="3"/>
        <v>42</v>
      </c>
    </row>
    <row r="51" spans="1:9" x14ac:dyDescent="0.3">
      <c r="A51" s="19">
        <f t="shared" si="6"/>
        <v>48</v>
      </c>
      <c r="B51" s="20">
        <f t="shared" si="4"/>
        <v>45621</v>
      </c>
      <c r="C51" s="20">
        <f t="shared" si="5"/>
        <v>45627</v>
      </c>
      <c r="D51" s="25"/>
      <c r="E51" s="1"/>
      <c r="F51" s="1">
        <f t="shared" si="2"/>
        <v>43</v>
      </c>
      <c r="G51" s="3" t="str">
        <f t="shared" si="0"/>
        <v>43 du 21/10/24 au 27/10/24</v>
      </c>
      <c r="H51" s="3" t="str">
        <f t="shared" si="1"/>
        <v>octobre</v>
      </c>
      <c r="I51" s="1">
        <f t="shared" si="3"/>
        <v>43</v>
      </c>
    </row>
    <row r="52" spans="1:9" x14ac:dyDescent="0.3">
      <c r="A52" s="19">
        <f t="shared" si="6"/>
        <v>49</v>
      </c>
      <c r="B52" s="20">
        <f t="shared" si="4"/>
        <v>45628</v>
      </c>
      <c r="C52" s="20">
        <f t="shared" si="5"/>
        <v>45634</v>
      </c>
      <c r="D52" s="25"/>
      <c r="E52" s="1"/>
      <c r="F52" s="1">
        <f t="shared" si="2"/>
        <v>44</v>
      </c>
      <c r="G52" s="3" t="str">
        <f t="shared" si="0"/>
        <v>44 du 28/10/24 au 03/11/24</v>
      </c>
      <c r="H52" s="3" t="str">
        <f t="shared" si="1"/>
        <v>octobre</v>
      </c>
      <c r="I52" s="1">
        <f t="shared" si="3"/>
        <v>44</v>
      </c>
    </row>
    <row r="53" spans="1:9" x14ac:dyDescent="0.3">
      <c r="A53" s="19">
        <f t="shared" si="6"/>
        <v>50</v>
      </c>
      <c r="B53" s="20">
        <f t="shared" si="4"/>
        <v>45635</v>
      </c>
      <c r="C53" s="20">
        <f t="shared" si="5"/>
        <v>45641</v>
      </c>
      <c r="D53" s="25"/>
      <c r="E53" s="1"/>
      <c r="F53" s="1" t="str">
        <f t="shared" si="2"/>
        <v>44a</v>
      </c>
      <c r="G53" s="3" t="str">
        <f t="shared" si="0"/>
        <v>44a du 28/10/24 au 03/11/24</v>
      </c>
      <c r="H53" s="3" t="str">
        <f t="shared" si="1"/>
        <v>novembre</v>
      </c>
      <c r="I53" s="1">
        <f t="shared" si="3"/>
        <v>44</v>
      </c>
    </row>
    <row r="54" spans="1:9" x14ac:dyDescent="0.3">
      <c r="A54" s="19">
        <f t="shared" si="6"/>
        <v>51</v>
      </c>
      <c r="B54" s="20">
        <f t="shared" si="4"/>
        <v>45642</v>
      </c>
      <c r="C54" s="20">
        <f t="shared" si="5"/>
        <v>45648</v>
      </c>
      <c r="D54" s="25"/>
      <c r="E54" s="1"/>
      <c r="F54" s="1">
        <f t="shared" si="2"/>
        <v>45</v>
      </c>
      <c r="G54" s="3" t="str">
        <f t="shared" si="0"/>
        <v>45 du 04/11/24 au 10/11/24</v>
      </c>
      <c r="H54" s="3" t="str">
        <f t="shared" si="1"/>
        <v>novembre</v>
      </c>
      <c r="I54" s="1">
        <f t="shared" si="3"/>
        <v>45</v>
      </c>
    </row>
    <row r="55" spans="1:9" x14ac:dyDescent="0.3">
      <c r="A55" s="19">
        <f t="shared" si="6"/>
        <v>52</v>
      </c>
      <c r="B55" s="20">
        <f t="shared" si="4"/>
        <v>45649</v>
      </c>
      <c r="C55" s="20">
        <f>IF(YEAR(B55+6)&gt;'[1]Jours Feries'!$A$2,DATE('[1]Jours Feries'!$A$2,12,31),B55+6)</f>
        <v>45655</v>
      </c>
      <c r="D55" s="25"/>
      <c r="E55" s="1"/>
      <c r="F55" s="1">
        <f t="shared" si="2"/>
        <v>46</v>
      </c>
      <c r="G55" s="3" t="str">
        <f t="shared" si="0"/>
        <v>46 du 11/11/24 au 17/11/24</v>
      </c>
      <c r="H55" s="3" t="str">
        <f t="shared" si="1"/>
        <v>novembre</v>
      </c>
      <c r="I55" s="1">
        <f t="shared" si="3"/>
        <v>46</v>
      </c>
    </row>
    <row r="56" spans="1:9" x14ac:dyDescent="0.3">
      <c r="A56" s="19">
        <f>IF($B$56="","",A55+1)</f>
        <v>53</v>
      </c>
      <c r="B56" s="20">
        <f>IF(TEXT($C$55,"jj/mm/aa")="31/12/24","",C55+1)</f>
        <v>45656</v>
      </c>
      <c r="C56" s="20">
        <f>IF($B$56="","",IF(YEAR(B56+6)&gt;'[1]Jours Feries'!$A$2,DATE('[1]Jours Feries'!$A$2,12,31),B56+6))</f>
        <v>45657</v>
      </c>
      <c r="D56" s="25"/>
      <c r="E56" s="1"/>
      <c r="F56" s="1">
        <f t="shared" si="2"/>
        <v>47</v>
      </c>
      <c r="G56" s="3" t="str">
        <f t="shared" si="0"/>
        <v>47 du 18/11/24 au 24/11/24</v>
      </c>
      <c r="H56" s="3" t="str">
        <f t="shared" si="1"/>
        <v>novembre</v>
      </c>
      <c r="I56" s="1">
        <f t="shared" si="3"/>
        <v>47</v>
      </c>
    </row>
    <row r="57" spans="1:9" x14ac:dyDescent="0.3">
      <c r="A57" s="1"/>
      <c r="B57" s="20"/>
      <c r="C57" s="20"/>
      <c r="D57" s="25"/>
      <c r="E57" s="1"/>
      <c r="F57" s="1">
        <f t="shared" si="2"/>
        <v>48</v>
      </c>
      <c r="G57" s="3" t="str">
        <f t="shared" si="0"/>
        <v>48 du 25/11/24 au 01/12/24</v>
      </c>
      <c r="H57" s="3" t="str">
        <f t="shared" si="1"/>
        <v>novembre</v>
      </c>
      <c r="I57" s="1">
        <f t="shared" si="3"/>
        <v>48</v>
      </c>
    </row>
    <row r="58" spans="1:9" x14ac:dyDescent="0.3">
      <c r="A58" s="26"/>
      <c r="B58" s="27"/>
      <c r="C58" s="27"/>
      <c r="D58" s="25"/>
      <c r="E58" s="1"/>
      <c r="F58" s="1" t="str">
        <f t="shared" si="2"/>
        <v>48a</v>
      </c>
      <c r="G58" s="3" t="str">
        <f t="shared" si="0"/>
        <v>48a du 25/11/24 au 01/12/24</v>
      </c>
      <c r="H58" s="3" t="str">
        <f t="shared" si="1"/>
        <v>décembre</v>
      </c>
      <c r="I58" s="1">
        <f t="shared" si="3"/>
        <v>48</v>
      </c>
    </row>
    <row r="59" spans="1:9" x14ac:dyDescent="0.3">
      <c r="A59" s="26"/>
      <c r="B59" s="28"/>
      <c r="C59" s="28"/>
      <c r="D59" s="25"/>
      <c r="E59" s="1"/>
      <c r="F59" s="1">
        <f t="shared" si="2"/>
        <v>49</v>
      </c>
      <c r="G59" s="3" t="str">
        <f t="shared" si="0"/>
        <v>49 du 02/12/24 au 08/12/24</v>
      </c>
      <c r="H59" s="3" t="str">
        <f t="shared" si="1"/>
        <v>décembre</v>
      </c>
      <c r="I59" s="1">
        <f t="shared" si="3"/>
        <v>49</v>
      </c>
    </row>
    <row r="60" spans="1:9" x14ac:dyDescent="0.3">
      <c r="A60" s="26"/>
      <c r="B60" s="28"/>
      <c r="C60" s="28"/>
      <c r="D60" s="25"/>
      <c r="E60" s="1"/>
      <c r="F60" s="1">
        <f t="shared" si="2"/>
        <v>50</v>
      </c>
      <c r="G60" s="3" t="str">
        <f t="shared" si="0"/>
        <v>50 du 09/12/24 au 15/12/24</v>
      </c>
      <c r="H60" s="3" t="str">
        <f t="shared" si="1"/>
        <v>décembre</v>
      </c>
      <c r="I60" s="1">
        <f t="shared" si="3"/>
        <v>50</v>
      </c>
    </row>
    <row r="61" spans="1:9" x14ac:dyDescent="0.3">
      <c r="A61" s="26"/>
      <c r="B61" s="28"/>
      <c r="C61" s="28"/>
      <c r="D61" s="25"/>
      <c r="E61" s="1"/>
      <c r="F61" s="1">
        <f t="shared" si="2"/>
        <v>51</v>
      </c>
      <c r="G61" s="3" t="str">
        <f t="shared" si="0"/>
        <v>51 du 16/12/24 au 22/12/24</v>
      </c>
      <c r="H61" s="3" t="str">
        <f t="shared" si="1"/>
        <v>décembre</v>
      </c>
      <c r="I61" s="1">
        <f t="shared" si="3"/>
        <v>51</v>
      </c>
    </row>
    <row r="62" spans="1:9" x14ac:dyDescent="0.3">
      <c r="A62" s="26"/>
      <c r="B62" s="28"/>
      <c r="C62" s="28"/>
      <c r="D62" s="25"/>
      <c r="E62" s="1"/>
      <c r="F62" s="1">
        <f t="shared" si="2"/>
        <v>52</v>
      </c>
      <c r="G62" s="3" t="str">
        <f t="shared" si="0"/>
        <v>52 du 23/12/24 au 29/12/24</v>
      </c>
      <c r="H62" s="3" t="str">
        <f t="shared" si="1"/>
        <v>décembre</v>
      </c>
      <c r="I62" s="1">
        <f t="shared" si="3"/>
        <v>52</v>
      </c>
    </row>
    <row r="63" spans="1:9" x14ac:dyDescent="0.3">
      <c r="A63" s="26"/>
      <c r="B63" s="28"/>
      <c r="C63" s="28"/>
      <c r="D63" s="25"/>
      <c r="E63" s="1"/>
      <c r="F63" s="1">
        <f t="shared" si="2"/>
        <v>53</v>
      </c>
      <c r="G63" s="3" t="str">
        <f t="shared" si="0"/>
        <v>53 du 30/12/24 au 31/12/24</v>
      </c>
      <c r="H63" s="3" t="str">
        <f t="shared" si="1"/>
        <v>décembre</v>
      </c>
      <c r="I63" s="1">
        <f t="shared" si="3"/>
        <v>53</v>
      </c>
    </row>
    <row r="64" spans="1:9" x14ac:dyDescent="0.3">
      <c r="A64" s="1"/>
      <c r="B64" s="28"/>
      <c r="C64" s="28"/>
      <c r="D64" s="25"/>
      <c r="E64" s="1"/>
      <c r="F64" s="1">
        <f t="shared" si="2"/>
        <v>54</v>
      </c>
      <c r="G64" s="1" t="str">
        <f>IF(TEXT(VLOOKUP($I64,$A$4:$C$57,2),"jj/mm/aa")&amp;" "&amp;"au"&amp;" "&amp;TEXT(VLOOKUP($I64,$A$4:$C$57,3),"jj/mm/aa")=TEXT(VLOOKUP($I63,$A$4:$C$57,2),"jj/mm/aa")&amp;" "&amp;"au"&amp;" "&amp;TEXT(VLOOKUP($I63,$A$4:$C$57,3),"jj/mm/aa"),"",TEXT($F64,0)&amp;" "&amp;"du"&amp;" "&amp;TEXT(VLOOKUP($I64,$A$4:$C$57,2),"jj/mm/aa")&amp;" "&amp;"au"&amp;" "&amp;TEXT(VLOOKUP($I64,$A$4:$C$57,3),"jj/mm/aa"))</f>
        <v/>
      </c>
      <c r="H64" s="3" t="str">
        <f t="shared" si="1"/>
        <v>décembre</v>
      </c>
      <c r="I64" s="1">
        <f t="shared" si="3"/>
        <v>54</v>
      </c>
    </row>
  </sheetData>
  <mergeCells count="5">
    <mergeCell ref="A1:C1"/>
    <mergeCell ref="D1:E3"/>
    <mergeCell ref="A2:A3"/>
    <mergeCell ref="B2:B3"/>
    <mergeCell ref="C2:C3"/>
  </mergeCells>
  <conditionalFormatting sqref="D4:D14">
    <cfRule type="expression" dxfId="7" priority="1">
      <formula>E4="Samedi"</formula>
    </cfRule>
    <cfRule type="expression" dxfId="6" priority="3">
      <formula>E4="Dimanche"</formula>
    </cfRule>
  </conditionalFormatting>
  <conditionalFormatting sqref="E4:E14">
    <cfRule type="expression" dxfId="5" priority="2">
      <formula>E4="Samedi"</formula>
    </cfRule>
    <cfRule type="expression" dxfId="4" priority="4">
      <formula>E4="Dimanche"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murielle kapfer</dc:creator>
  <cp:lastModifiedBy>murielle kapfer</cp:lastModifiedBy>
  <dcterms:created xsi:type="dcterms:W3CDTF">2024-03-11T18:34:16Z</dcterms:created>
  <dcterms:modified xsi:type="dcterms:W3CDTF">2024-03-11T18:39:01Z</dcterms:modified>
</cp:coreProperties>
</file>