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y.maerskgroup.com/personal/kouakou_bilson_lns_maersk_com/Documents/desktop/"/>
    </mc:Choice>
  </mc:AlternateContent>
  <xr:revisionPtr revIDLastSave="0" documentId="8_{2D26C8D2-FFDF-46FA-A9F0-D15CA757718C}" xr6:coauthVersionLast="47" xr6:coauthVersionMax="47" xr10:uidLastSave="{00000000-0000-0000-0000-000000000000}"/>
  <bookViews>
    <workbookView xWindow="-110" yWindow="-110" windowWidth="19420" windowHeight="10420" activeTab="1" xr2:uid="{574F7F68-FF4B-4FF3-BD1A-5C16E6DBAD43}"/>
  </bookViews>
  <sheets>
    <sheet name="Source" sheetId="17" r:id="rId1"/>
    <sheet name="Inbound" sheetId="18" r:id="rId2"/>
    <sheet name="Outbound" sheetId="19" r:id="rId3"/>
    <sheet name="Revenue" sheetId="20" r:id="rId4"/>
    <sheet name="Main d'œuvre" sheetId="7" r:id="rId5"/>
    <sheet name="Carburant" sheetId="10" r:id="rId6"/>
    <sheet name="Habillage" sheetId="12" r:id="rId7"/>
    <sheet name="Reach Stacker" sheetId="8" r:id="rId8"/>
    <sheet name="Chariot" sheetId="11" r:id="rId9"/>
    <sheet name="Fumigation" sheetId="13" r:id="rId10"/>
    <sheet name="Empotage" sheetId="15" r:id="rId11"/>
    <sheet name="Location Magasin" sheetId="16" r:id="rId12"/>
    <sheet name="Coût Variable" sheetId="21" r:id="rId13"/>
    <sheet name="Gross Profit" sheetId="5" r:id="rId14"/>
    <sheet name="Autre" sheetId="14" r:id="rId15"/>
    <sheet name="Tableau de Bord" sheetId="9" r:id="rId16"/>
  </sheets>
  <externalReferences>
    <externalReference r:id="rId17"/>
  </externalReferences>
  <definedNames>
    <definedName name="_xlnm.Print_Area" localSheetId="5">Carburant!$A$1:$P$24</definedName>
    <definedName name="_xlnm.Print_Area" localSheetId="10">Empotage!$A$1:$K$16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0" l="1"/>
  <c r="H3" i="10"/>
  <c r="H4" i="10"/>
  <c r="H5" i="10"/>
  <c r="H6" i="10"/>
  <c r="H7" i="10"/>
  <c r="H8" i="10"/>
  <c r="H9" i="10"/>
  <c r="H10" i="10"/>
  <c r="H11" i="10"/>
  <c r="H12" i="10"/>
  <c r="H13" i="10"/>
  <c r="H14" i="10"/>
  <c r="H15" i="10"/>
  <c r="H16" i="10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B2" i="7"/>
  <c r="J2" i="7"/>
  <c r="J3" i="7"/>
  <c r="J4" i="7"/>
  <c r="J5" i="7"/>
  <c r="J6" i="7"/>
  <c r="J7" i="7"/>
  <c r="J8" i="7"/>
  <c r="J9" i="7"/>
  <c r="J10" i="7"/>
  <c r="J11" i="7"/>
  <c r="J12" i="7"/>
  <c r="I2" i="7"/>
  <c r="I3" i="7"/>
  <c r="I4" i="7"/>
  <c r="I5" i="7"/>
  <c r="I6" i="7"/>
  <c r="I7" i="7"/>
  <c r="I8" i="7"/>
  <c r="I9" i="7"/>
  <c r="I10" i="7"/>
  <c r="I11" i="7"/>
  <c r="I12" i="7"/>
  <c r="H2" i="7"/>
  <c r="H3" i="7"/>
  <c r="H4" i="7"/>
  <c r="H5" i="7"/>
  <c r="H6" i="7"/>
  <c r="H7" i="7"/>
  <c r="H8" i="7"/>
  <c r="H9" i="7"/>
  <c r="H10" i="7"/>
  <c r="H11" i="7"/>
  <c r="H12" i="7"/>
  <c r="E2" i="19"/>
  <c r="B3" i="7"/>
  <c r="B4" i="7"/>
  <c r="B5" i="7"/>
  <c r="B6" i="7"/>
  <c r="B7" i="7"/>
  <c r="B8" i="7"/>
  <c r="B9" i="7"/>
  <c r="B10" i="7"/>
  <c r="B11" i="7"/>
  <c r="B12" i="7"/>
  <c r="C2" i="19"/>
  <c r="C3" i="19"/>
  <c r="C4" i="19"/>
  <c r="C5" i="19"/>
  <c r="C6" i="19"/>
  <c r="C7" i="19"/>
  <c r="C8" i="19"/>
  <c r="C9" i="19"/>
  <c r="C10" i="19"/>
  <c r="C11" i="19"/>
  <c r="C12" i="19"/>
  <c r="C2" i="18"/>
  <c r="E12" i="19"/>
  <c r="E3" i="19"/>
  <c r="E4" i="19"/>
  <c r="E5" i="19"/>
  <c r="E6" i="19"/>
  <c r="E7" i="19"/>
  <c r="E8" i="19"/>
  <c r="E9" i="19"/>
  <c r="E10" i="19"/>
  <c r="E11" i="19"/>
  <c r="G2" i="18"/>
  <c r="G3" i="18"/>
  <c r="G4" i="18"/>
  <c r="G5" i="18"/>
  <c r="G6" i="18"/>
  <c r="G7" i="18"/>
  <c r="G8" i="18"/>
  <c r="G9" i="18"/>
  <c r="G10" i="18"/>
  <c r="G11" i="18"/>
  <c r="G12" i="18"/>
  <c r="C3" i="18"/>
  <c r="D3" i="18"/>
  <c r="O3" i="18"/>
  <c r="P3" i="18"/>
  <c r="C4" i="18"/>
  <c r="D4" i="18"/>
  <c r="O4" i="18"/>
  <c r="P4" i="18"/>
  <c r="C5" i="18"/>
  <c r="D5" i="18"/>
  <c r="O5" i="18"/>
  <c r="P5" i="18"/>
  <c r="C6" i="18"/>
  <c r="D6" i="18"/>
  <c r="O6" i="18"/>
  <c r="P6" i="18"/>
  <c r="C7" i="18"/>
  <c r="D7" i="18"/>
  <c r="O7" i="18"/>
  <c r="P7" i="18"/>
  <c r="C8" i="18"/>
  <c r="D8" i="18"/>
  <c r="O8" i="18"/>
  <c r="P8" i="18"/>
  <c r="C9" i="18"/>
  <c r="D9" i="18"/>
  <c r="O9" i="18"/>
  <c r="P9" i="18"/>
  <c r="C10" i="18"/>
  <c r="D10" i="18"/>
  <c r="O10" i="18"/>
  <c r="P10" i="18"/>
  <c r="C11" i="18"/>
  <c r="D11" i="18"/>
  <c r="O11" i="18"/>
  <c r="P11" i="18"/>
  <c r="C12" i="18"/>
  <c r="D12" i="18"/>
  <c r="O12" i="18"/>
  <c r="P12" i="18"/>
  <c r="P2" i="18"/>
  <c r="O2" i="18"/>
  <c r="D2" i="18" l="1"/>
  <c r="H2" i="9" l="1"/>
  <c r="G2" i="9"/>
</calcChain>
</file>

<file path=xl/sharedStrings.xml><?xml version="1.0" encoding="utf-8"?>
<sst xmlns="http://schemas.openxmlformats.org/spreadsheetml/2006/main" count="463" uniqueCount="177">
  <si>
    <t>S2K Usine</t>
  </si>
  <si>
    <t>Africa Sourcing</t>
  </si>
  <si>
    <t>SITAPA Usine</t>
  </si>
  <si>
    <t>SNCI Usine</t>
  </si>
  <si>
    <t>SNCI</t>
  </si>
  <si>
    <t>Ivcom</t>
  </si>
  <si>
    <t>SACC Usine</t>
  </si>
  <si>
    <t>SACC</t>
  </si>
  <si>
    <t>TARA</t>
  </si>
  <si>
    <t>ANNEXE 2</t>
  </si>
  <si>
    <t>MAERSK 2</t>
  </si>
  <si>
    <t>SCAA</t>
  </si>
  <si>
    <t>SOCAGC</t>
  </si>
  <si>
    <t>ZAMACOM</t>
  </si>
  <si>
    <t>Ecorigine Sa</t>
  </si>
  <si>
    <t>CODICAO</t>
  </si>
  <si>
    <t>IPS Usine</t>
  </si>
  <si>
    <t>Shaza</t>
  </si>
  <si>
    <t>MAERSK 4</t>
  </si>
  <si>
    <t>IROKO 1</t>
  </si>
  <si>
    <t>SCACC</t>
  </si>
  <si>
    <t>MEDLOG</t>
  </si>
  <si>
    <t>TROPIKA SACO</t>
  </si>
  <si>
    <t>Barry Callebaut</t>
  </si>
  <si>
    <t>CGPP BCN</t>
  </si>
  <si>
    <t>CAP SA</t>
  </si>
  <si>
    <t>N° de lot</t>
  </si>
  <si>
    <t>Date d'entrée MM-DD-YY</t>
  </si>
  <si>
    <t>Client</t>
  </si>
  <si>
    <t>Transitaire</t>
  </si>
  <si>
    <t>Poids net (kg)</t>
  </si>
  <si>
    <t>Tare palette</t>
  </si>
  <si>
    <t>Semaine</t>
  </si>
  <si>
    <t>N° Camion</t>
  </si>
  <si>
    <t>Transporteur</t>
  </si>
  <si>
    <t>Origine</t>
  </si>
  <si>
    <t>Magasin de Reception</t>
  </si>
  <si>
    <t>Zone de Facturation</t>
  </si>
  <si>
    <t>Magasin de Sortie</t>
  </si>
  <si>
    <t>Numero Dossier</t>
  </si>
  <si>
    <t>Ordre de Transit</t>
  </si>
  <si>
    <t>N° Conteneur</t>
  </si>
  <si>
    <t>Type d'Operation</t>
  </si>
  <si>
    <t>Taille conteneur</t>
  </si>
  <si>
    <t>Booking</t>
  </si>
  <si>
    <t>Ligne Maritime</t>
  </si>
  <si>
    <t>Date d'empotage MM-DD-YY</t>
  </si>
  <si>
    <t>Date de relevage</t>
  </si>
  <si>
    <t>Revenue</t>
  </si>
  <si>
    <t>Cout</t>
  </si>
  <si>
    <t>GP</t>
  </si>
  <si>
    <t>Date</t>
  </si>
  <si>
    <t>Site</t>
  </si>
  <si>
    <t>Fournisseur Main d'Oeuvre</t>
  </si>
  <si>
    <t>Nom &amp; Prenoms</t>
  </si>
  <si>
    <t>Poste</t>
  </si>
  <si>
    <t>Shift</t>
  </si>
  <si>
    <t>N° d'heure</t>
  </si>
  <si>
    <t>Balayeur</t>
  </si>
  <si>
    <t>Jour</t>
  </si>
  <si>
    <t>SITAPA</t>
  </si>
  <si>
    <t>GMCI</t>
  </si>
  <si>
    <t>Nuit</t>
  </si>
  <si>
    <t>MIC</t>
  </si>
  <si>
    <t>SACC/ETMD</t>
  </si>
  <si>
    <t>Commis</t>
  </si>
  <si>
    <t>Volume Inbound</t>
  </si>
  <si>
    <t>Volume Outbound</t>
  </si>
  <si>
    <t>Coût Variable</t>
  </si>
  <si>
    <t>OPI</t>
  </si>
  <si>
    <t>Gross Profit</t>
  </si>
  <si>
    <t>Volume en Stock</t>
  </si>
  <si>
    <t>Contrat</t>
  </si>
  <si>
    <t>Offre</t>
  </si>
  <si>
    <t xml:space="preserve">Montant </t>
  </si>
  <si>
    <t>Date de Sortie MM-DD-YY</t>
  </si>
  <si>
    <t>Fin de Séjour</t>
  </si>
  <si>
    <t>Montant Transport</t>
  </si>
  <si>
    <t>Entreposage</t>
  </si>
  <si>
    <t>Coût Transport</t>
  </si>
  <si>
    <t>Transport</t>
  </si>
  <si>
    <t>Manutention</t>
  </si>
  <si>
    <t>Logistique</t>
  </si>
  <si>
    <t>Rechargement</t>
  </si>
  <si>
    <t>Total</t>
  </si>
  <si>
    <t>Autre</t>
  </si>
  <si>
    <t>N° Chariot</t>
  </si>
  <si>
    <t>Quantité</t>
  </si>
  <si>
    <t>Amount</t>
  </si>
  <si>
    <t>Main d'Oeuvre</t>
  </si>
  <si>
    <t>Chariot</t>
  </si>
  <si>
    <t>Reach Stacker</t>
  </si>
  <si>
    <t>Habillage</t>
  </si>
  <si>
    <t>Empotage</t>
  </si>
  <si>
    <t>Fumigation</t>
  </si>
  <si>
    <t>Location Magasin</t>
  </si>
  <si>
    <t>Autres</t>
  </si>
  <si>
    <t>Date Mise à Terre</t>
  </si>
  <si>
    <t>Date Mise sur Camion</t>
  </si>
  <si>
    <t>Dossier</t>
  </si>
  <si>
    <t>Opération de mise à terre Exécutée</t>
  </si>
  <si>
    <t>Opération de mise sur camion Exécutée</t>
  </si>
  <si>
    <t>Facture à éditer</t>
  </si>
  <si>
    <t>Size Container</t>
  </si>
  <si>
    <t>Number Container</t>
  </si>
  <si>
    <t>Commodities</t>
  </si>
  <si>
    <t>Yes or No</t>
  </si>
  <si>
    <t>40'</t>
  </si>
  <si>
    <t>TAN IVOIRE</t>
  </si>
  <si>
    <t>SOCODENI</t>
  </si>
  <si>
    <t>20'</t>
  </si>
  <si>
    <t>Container</t>
  </si>
  <si>
    <t>Size</t>
  </si>
  <si>
    <t>Magasin</t>
  </si>
  <si>
    <t>Superficie</t>
  </si>
  <si>
    <t>Mise à Fob Sac</t>
  </si>
  <si>
    <t>Mise à Fob Conventionnel</t>
  </si>
  <si>
    <t>Mise à Fob Vrac</t>
  </si>
  <si>
    <t>Nombre</t>
  </si>
  <si>
    <t>Carburant</t>
  </si>
  <si>
    <t>Customer</t>
  </si>
  <si>
    <t>Ocean Sa</t>
  </si>
  <si>
    <t>CNEK/AFCOTRADE</t>
  </si>
  <si>
    <t>Zamacom</t>
  </si>
  <si>
    <t>Siat</t>
  </si>
  <si>
    <t>SACO</t>
  </si>
  <si>
    <t>MAERSK 3</t>
  </si>
  <si>
    <t>IROKOTARASNCI</t>
  </si>
  <si>
    <t>GMCI 1</t>
  </si>
  <si>
    <t>GMCI 2</t>
  </si>
  <si>
    <t>IROKO 2</t>
  </si>
  <si>
    <t>SPO Agro Maersk</t>
  </si>
  <si>
    <t>APMT</t>
  </si>
  <si>
    <t>ETMD</t>
  </si>
  <si>
    <t>LTA</t>
  </si>
  <si>
    <t>LOGIS</t>
  </si>
  <si>
    <t>CIMLH</t>
  </si>
  <si>
    <t>Medlog</t>
  </si>
  <si>
    <t>AGL</t>
  </si>
  <si>
    <t>Zone 1</t>
  </si>
  <si>
    <t>Zone 2</t>
  </si>
  <si>
    <t>Zone 3</t>
  </si>
  <si>
    <t>Montant/Zone</t>
  </si>
  <si>
    <t>CoûtZone</t>
  </si>
  <si>
    <t>Zone</t>
  </si>
  <si>
    <t>Usine</t>
  </si>
  <si>
    <t>SGC</t>
  </si>
  <si>
    <t>COCOA Usine</t>
  </si>
  <si>
    <t>Leso Medlog</t>
  </si>
  <si>
    <t>CIPEXI Bollore</t>
  </si>
  <si>
    <t>sepba Bollore</t>
  </si>
  <si>
    <t>SDV 1 Bollore</t>
  </si>
  <si>
    <t>SUV Bollore</t>
  </si>
  <si>
    <t>Medu Medlog</t>
  </si>
  <si>
    <t>Arso</t>
  </si>
  <si>
    <t>Magasin Shan</t>
  </si>
  <si>
    <t>A2I</t>
  </si>
  <si>
    <t>Prestimex</t>
  </si>
  <si>
    <t>Cout Unitaire</t>
  </si>
  <si>
    <t>Coût Total</t>
  </si>
  <si>
    <t>Coût Unitaire</t>
  </si>
  <si>
    <t>Coût  Unitaire Habillage</t>
  </si>
  <si>
    <t>Cût Unitaire</t>
  </si>
  <si>
    <t>Prestataire</t>
  </si>
  <si>
    <t>Tonnage</t>
  </si>
  <si>
    <t>98KJ45</t>
  </si>
  <si>
    <t>98KJ46</t>
  </si>
  <si>
    <t>98KJ47</t>
  </si>
  <si>
    <t>98KJ48</t>
  </si>
  <si>
    <t>98KJ49</t>
  </si>
  <si>
    <t>98KJ50</t>
  </si>
  <si>
    <t>98KJ51</t>
  </si>
  <si>
    <t>98KJ52</t>
  </si>
  <si>
    <t>98KJ53</t>
  </si>
  <si>
    <t>98KJ54</t>
  </si>
  <si>
    <t>98KJ55</t>
  </si>
  <si>
    <t xml:space="preserve">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</si>
</sst>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d\-mmm\-yyyy;@"/>
    <numFmt numFmtId="165" formatCode="[$-40C]d\-mmm\-yyyy;@"/>
    <numFmt numFmtId="166" formatCode="_([$XOF]\ * #,##0_);_([$XOF]\ * \(#,##0\);_([$XOF]\ * &quot;-&quot;_);_(@_)"/>
    <numFmt numFmtId="167" formatCode="mmm\-yyyy"/>
  </numFmts>
  <fonts count="16">
    <font>
      <sz val="11"/>
      <color theme="1"/>
      <name val="Calibri"/>
      <family val="2"/>
      <scheme val="minor"/>
    </font>
    <font>
      <b/>
      <sz val="8"/>
      <color theme="0"/>
      <name val="Maersk Headline"/>
    </font>
    <font>
      <sz val="8"/>
      <color theme="1"/>
      <name val="Maersk Headline"/>
    </font>
    <font>
      <b/>
      <sz val="8"/>
      <color theme="1"/>
      <name val="Maersk Headline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Maersk Text"/>
    </font>
    <font>
      <b/>
      <sz val="10"/>
      <color theme="0"/>
      <name val="Maersk Text"/>
    </font>
    <font>
      <sz val="10"/>
      <color theme="1"/>
      <name val="Maersk Text"/>
    </font>
    <font>
      <sz val="10"/>
      <color rgb="FF000000"/>
      <name val="Maersk Text"/>
    </font>
    <font>
      <sz val="10"/>
      <color theme="0"/>
      <name val="Maersk Text"/>
    </font>
    <font>
      <sz val="10"/>
      <color rgb="FF002060"/>
      <name val="Maersk Text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name val="Maersk Headline"/>
    </font>
    <font>
      <sz val="8"/>
      <color rgb="FF002060"/>
      <name val="Maersk Headline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166" fontId="7" fillId="5" borderId="12" xfId="0" applyNumberFormat="1" applyFont="1" applyFill="1" applyBorder="1" applyAlignment="1" applyProtection="1">
      <alignment horizontal="center" vertical="center"/>
      <protection locked="0"/>
    </xf>
    <xf numFmtId="167" fontId="8" fillId="0" borderId="2" xfId="0" applyNumberFormat="1" applyFont="1" applyBorder="1" applyAlignment="1" applyProtection="1">
      <alignment horizontal="center" vertical="center"/>
      <protection locked="0"/>
    </xf>
    <xf numFmtId="167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hidden="1"/>
    </xf>
    <xf numFmtId="44" fontId="9" fillId="0" borderId="1" xfId="1" applyFont="1" applyBorder="1" applyAlignment="1" applyProtection="1">
      <alignment horizontal="center" vertical="center"/>
      <protection hidden="1"/>
    </xf>
    <xf numFmtId="0" fontId="0" fillId="0" borderId="4" xfId="0" applyBorder="1"/>
    <xf numFmtId="0" fontId="0" fillId="0" borderId="7" xfId="0" applyBorder="1"/>
    <xf numFmtId="0" fontId="0" fillId="0" borderId="15" xfId="0" applyBorder="1"/>
    <xf numFmtId="0" fontId="0" fillId="0" borderId="1" xfId="0" applyNumberForma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/>
    <xf numFmtId="0" fontId="2" fillId="0" borderId="3" xfId="0" applyFont="1" applyBorder="1"/>
    <xf numFmtId="165" fontId="1" fillId="4" borderId="15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7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2" fillId="2" borderId="14" xfId="0" applyFont="1" applyFill="1" applyBorder="1"/>
    <xf numFmtId="0" fontId="2" fillId="2" borderId="4" xfId="0" applyFont="1" applyFill="1" applyBorder="1"/>
    <xf numFmtId="167" fontId="8" fillId="2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166" fontId="9" fillId="2" borderId="3" xfId="1" applyNumberFormat="1" applyFont="1" applyFill="1" applyBorder="1" applyAlignment="1">
      <alignment horizontal="center" vertical="center"/>
    </xf>
    <xf numFmtId="166" fontId="9" fillId="0" borderId="3" xfId="1" applyNumberFormat="1" applyFont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6" fontId="7" fillId="5" borderId="9" xfId="0" applyNumberFormat="1" applyFont="1" applyFill="1" applyBorder="1" applyAlignment="1">
      <alignment horizontal="center" vertical="center"/>
    </xf>
    <xf numFmtId="167" fontId="8" fillId="2" borderId="13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66" fontId="9" fillId="2" borderId="4" xfId="1" applyNumberFormat="1" applyFont="1" applyFill="1" applyBorder="1" applyAlignment="1">
      <alignment horizontal="center" vertical="center"/>
    </xf>
    <xf numFmtId="0" fontId="14" fillId="8" borderId="15" xfId="0" applyNumberFormat="1" applyFont="1" applyFill="1" applyBorder="1" applyAlignment="1">
      <alignment horizontal="center" vertical="center" wrapText="1"/>
    </xf>
    <xf numFmtId="0" fontId="14" fillId="8" borderId="8" xfId="0" applyNumberFormat="1" applyFont="1" applyFill="1" applyBorder="1" applyAlignment="1">
      <alignment horizontal="center" vertical="center" wrapText="1"/>
    </xf>
    <xf numFmtId="0" fontId="14" fillId="8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164" fontId="15" fillId="8" borderId="2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0" fontId="15" fillId="8" borderId="1" xfId="0" applyNumberFormat="1" applyFont="1" applyFill="1" applyBorder="1" applyAlignment="1">
      <alignment horizontal="center" vertical="center" wrapText="1"/>
    </xf>
    <xf numFmtId="0" fontId="15" fillId="8" borderId="1" xfId="0" applyNumberFormat="1" applyFont="1" applyFill="1" applyBorder="1" applyAlignment="1">
      <alignment horizontal="center" vertical="center"/>
    </xf>
    <xf numFmtId="0" fontId="15" fillId="8" borderId="1" xfId="0" applyNumberFormat="1" applyFont="1" applyFill="1" applyBorder="1" applyAlignment="1">
      <alignment horizontal="center"/>
    </xf>
    <xf numFmtId="0" fontId="15" fillId="8" borderId="3" xfId="0" applyNumberFormat="1" applyFont="1" applyFill="1" applyBorder="1" applyAlignment="1">
      <alignment horizontal="center" vertical="center"/>
    </xf>
    <xf numFmtId="0" fontId="15" fillId="8" borderId="4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0" fontId="0" fillId="0" borderId="3" xfId="0" applyBorder="1"/>
    <xf numFmtId="0" fontId="0" fillId="0" borderId="8" xfId="0" applyBorder="1"/>
    <xf numFmtId="0" fontId="0" fillId="0" borderId="14" xfId="0" applyBorder="1"/>
  </cellXfs>
  <cellStyles count="2">
    <cellStyle name="Currency" xfId="1" builtinId="4"/>
    <cellStyle name="Normal" xfId="0" builtinId="0"/>
  </cellStyles>
  <dxfs count="325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numFmt numFmtId="166" formatCode="_([$XOF]\ * #,##0_);_([$XOF]\ * \(#,##0\);_([$XOF]\ * &quot;-&quot;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numFmt numFmtId="166" formatCode="_([$XOF]\ * #,##0_);_([$XOF]\ * \(#,##0\);_([$XOF]\ * &quot;-&quot;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numFmt numFmtId="166" formatCode="_([$XOF]\ * #,##0_);_([$XOF]\ * \(#,##0\);_([$XOF]\ * &quot;-&quot;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numFmt numFmtId="166" formatCode="_([$XOF]\ * #,##0_);_([$XOF]\ * \(#,##0\);_([$XOF]\ * &quot;-&quot;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numFmt numFmtId="166" formatCode="_([$XOF]\ * #,##0_);_([$XOF]\ * \(#,##0\);_([$XOF]\ * &quot;-&quot;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numFmt numFmtId="166" formatCode="_([$XOF]\ * #,##0_);_([$XOF]\ * \(#,##0\);_([$XOF]\ * &quot;-&quot;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numFmt numFmtId="166" formatCode="_([$XOF]\ * #,##0_);_([$XOF]\ * \(#,##0\);_([$XOF]\ * &quot;-&quot;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numFmt numFmtId="166" formatCode="_([$XOF]\ * #,##0_);_([$XOF]\ * \(#,##0\);_([$XOF]\ * &quot;-&quot;_);_(@_)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Maersk Text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numFmt numFmtId="167" formatCode="mmm\-yyyy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aersk Text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Maersk Headline"/>
        <scheme val="none"/>
      </font>
      <numFmt numFmtId="22" formatCode="mmm\-yy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Maersk Headline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-409]d\-mmm\-yyyy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[$-409]d\-mmm\-yyyy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164" formatCode="[$-409]d\-mmm\-yy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164" formatCode="[$-409]d\-mmm\-yyyy;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2060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8"/>
        <color auto="1"/>
        <name val="Maersk Headline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personal/kouakou_bilson_lns_maersk_com/Documents/Desktop%202020/Statistique%20Cargo%20Handling%20Material%20&amp;%20WnD/Suivi%20des%20operations%20Warehouses%20et%20Usinage/Suivi%20des%20charge%20et%20Revenue/Tableau%20de%20Bord%20WND%202022-2023.xlsx?490DC0E2" TargetMode="External"/><Relationship Id="rId1" Type="http://schemas.openxmlformats.org/officeDocument/2006/relationships/externalLinkPath" Target="file:///\\490DC0E2\Tableau%20de%20Bord%20WND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onnée"/>
      <sheetName val="Sheet1"/>
      <sheetName val="Sheet2"/>
      <sheetName val="Sheet7"/>
      <sheetName val="VENDOR"/>
      <sheetName val="Sheet4"/>
      <sheetName val="Pesée Hevea"/>
      <sheetName val="Pointage Main d'Oeuvre"/>
      <sheetName val="Reception Lot"/>
      <sheetName val="Entreposage &amp; Transfert"/>
      <sheetName val="Empotage et Autres"/>
      <sheetName val="APPROVISIONNEMENT CARBURANT "/>
      <sheetName val="LOCATION REACH STACKER"/>
      <sheetName val="Sheet6"/>
      <sheetName val="PivoTable Reach Stacker"/>
      <sheetName val="STOCK LEVEL ( CASHEW &amp; COCOA )"/>
      <sheetName val="ENERGIE"/>
      <sheetName val="CAP SA"/>
      <sheetName val="Sheet3"/>
      <sheetName val="MISE A QUAI"/>
      <sheetName val="BARRY CALLEBAUT"/>
      <sheetName val="CASHEW DATA INBOUND"/>
      <sheetName val="CASHEW OUTBOUND"/>
      <sheetName val="BALAYURE AFRICA SOURCING"/>
      <sheetName val="Bi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173C007-71C8-4FEE-9D1D-1165CD876259}" name="Table15" displayName="Table15" ref="A1:Q12" totalsRowShown="0" headerRowDxfId="324" dataDxfId="322" headerRowBorderDxfId="323" tableBorderDxfId="321" totalsRowBorderDxfId="320">
  <autoFilter ref="A1:Q12" xr:uid="{2173C007-71C8-4FEE-9D1D-1165CD876259}"/>
  <tableColumns count="17">
    <tableColumn id="1" xr3:uid="{21AB49EC-1499-47FB-89F9-E52EC20AF076}" name="Date d'entrée MM-DD-YY" dataDxfId="319"/>
    <tableColumn id="2" xr3:uid="{345B3C02-1D51-4D77-9D68-A6143BBCF2A6}" name="Date de Sortie MM-DD-YY" dataDxfId="318"/>
    <tableColumn id="3" xr3:uid="{BE5D28E3-55A1-4F9C-9A9E-9922CA7EE49B}" name="Semaine" dataDxfId="317">
      <calculatedColumnFormula>IF($A2="","",_xlfn.ISOWEEKNUM(A2))</calculatedColumnFormula>
    </tableColumn>
    <tableColumn id="4" xr3:uid="{6FABA306-2455-42EE-A920-E48AA7E67C94}" name="Fin de Séjour" dataDxfId="316">
      <calculatedColumnFormula>IF($B2="","",(B2-A2))</calculatedColumnFormula>
    </tableColumn>
    <tableColumn id="5" xr3:uid="{E7BFE49D-4392-4CAB-BBC2-645D1E022AC8}" name="Origine" dataDxfId="315"/>
    <tableColumn id="6" xr3:uid="{CE9E6213-BA02-48B2-A559-B7A5DC3C3AED}" name="Magasin de Reception" dataDxfId="314"/>
    <tableColumn id="7" xr3:uid="{C86C40EA-3332-4329-B448-484F56481B81}" name="Site" dataDxfId="313">
      <calculatedColumnFormula>IFERROR(VLOOKUP(F2,Source!$C$2:$D$12,2,0),"")</calculatedColumnFormula>
    </tableColumn>
    <tableColumn id="8" xr3:uid="{EA93383E-8D8F-41F5-AD2C-701A7C1D93B7}" name="N° de lot" dataDxfId="312"/>
    <tableColumn id="9" xr3:uid="{B5484DBC-68DC-4AD7-B9C8-DF11387E2E2B}" name="Client" dataDxfId="311"/>
    <tableColumn id="10" xr3:uid="{919CE31A-6AE5-4631-8448-8AE5D0981FD3}" name="Poids net (kg)" dataDxfId="310"/>
    <tableColumn id="11" xr3:uid="{C7565D24-A2BF-4F0D-9D9A-28F76FF98F71}" name="Tare palette" dataDxfId="309"/>
    <tableColumn id="12" xr3:uid="{274FC02E-286F-443C-94BE-3C56487D75EE}" name="N° Camion" dataDxfId="308"/>
    <tableColumn id="13" xr3:uid="{143C590B-58C5-4351-B857-87A49F7BD2E2}" name="Transporteur" dataDxfId="307"/>
    <tableColumn id="14" xr3:uid="{1215D323-701E-4646-BE98-FD9D8D7A2EF6}" name="Zone de Facturation" dataDxfId="306"/>
    <tableColumn id="15" xr3:uid="{169A6293-78EE-4474-BEB0-8B2294B88090}" name="Coût Transport" dataDxfId="305">
      <calculatedColumnFormula>IFERROR(VLOOKUP(N2,Source!$F$2:$G$5,2,0),"")</calculatedColumnFormula>
    </tableColumn>
    <tableColumn id="16" xr3:uid="{15913A6C-49F1-40F9-83B8-BADED59B3263}" name="Montant Transport" dataDxfId="304">
      <calculatedColumnFormula>IFERROR(VLOOKUP(N2,Source!$F$2:$H$5,3,0),"")</calculatedColumnFormula>
    </tableColumn>
    <tableColumn id="17" xr3:uid="{9480E790-8B61-4B81-97C4-14FDD32CBAB0}" name="Entreposage" dataDxfId="303"/>
  </tableColumns>
  <tableStyleInfo name="TableStyleLight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4F6DEBF-0C20-4D2F-B817-5A77837F2AE8}" name="Table210111213" displayName="Table210111213" ref="A1:H10" totalsRowShown="0" headerRowDxfId="87" dataDxfId="85" headerRowBorderDxfId="86" tableBorderDxfId="84" totalsRowBorderDxfId="83">
  <autoFilter ref="A1:H10" xr:uid="{E4F6DEBF-0C20-4D2F-B817-5A77837F2AE8}"/>
  <tableColumns count="8">
    <tableColumn id="1" xr3:uid="{96235C05-86B7-4B36-9CBE-67C40C64A96D}" name="Date Mise à Terre" dataDxfId="82"/>
    <tableColumn id="3" xr3:uid="{435DE7CF-54FF-4368-ABD5-A3692C7CE7F2}" name="Semaine" dataDxfId="81"/>
    <tableColumn id="4" xr3:uid="{AE294B84-1445-4660-A1F3-090F6FBB67B7}" name="Magasin" dataDxfId="80"/>
    <tableColumn id="5" xr3:uid="{0C3F4607-BCD7-4F5E-8455-C86F72F090B3}" name="Site" dataDxfId="79"/>
    <tableColumn id="6" xr3:uid="{AD2FD5FD-9C01-42B5-A0A0-B567C3B9419F}" name="Prestataire" dataDxfId="78"/>
    <tableColumn id="9" xr3:uid="{841D274C-D2CB-4503-967A-BCC9C7278F9C}" name="Tonnage" dataDxfId="77"/>
    <tableColumn id="10" xr3:uid="{A2C4624A-B52B-499B-913B-81BEE3CD1CAD}" name="Coût Unitaire" dataDxfId="76"/>
    <tableColumn id="15" xr3:uid="{3D324A5C-0019-4846-A94D-C197FCE0A919}" name="Coût Total" dataDxfId="7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5CEC65-E058-4A17-ADAF-B004CDC9F028}" name="Table21011121314" displayName="Table21011121314" ref="A1:G9" totalsRowShown="0" headerRowDxfId="54" dataDxfId="52" headerRowBorderDxfId="53" tableBorderDxfId="51" totalsRowBorderDxfId="50">
  <autoFilter ref="A1:G9" xr:uid="{A75CEC65-E058-4A17-ADAF-B004CDC9F028}"/>
  <tableColumns count="7">
    <tableColumn id="1" xr3:uid="{E41AA181-C38C-45E3-AE22-4AF126CE501A}" name="Date Mise à Terre" dataDxfId="49"/>
    <tableColumn id="3" xr3:uid="{B0E1D986-9C51-476D-8EC5-F85BF40B9A16}" name="Semaine" dataDxfId="48"/>
    <tableColumn id="4" xr3:uid="{E171CFD3-6D07-439A-BCFD-1FC4CD1B60BA}" name="Magasin" dataDxfId="47"/>
    <tableColumn id="5" xr3:uid="{CDB0249E-FF45-43E8-9434-3C3BDBDD40AA}" name="Site" dataDxfId="46"/>
    <tableColumn id="6" xr3:uid="{B3915FA2-70C6-4AEA-858C-6E183B931F4C}" name="Superficie" dataDxfId="45"/>
    <tableColumn id="9" xr3:uid="{0C4E1F47-2F58-4E08-AE02-1B7B68D508A1}" name="Coût Unitaire" dataDxfId="44"/>
    <tableColumn id="15" xr3:uid="{69FE2876-743F-4BBC-AFEF-6A44D4FA972A}" name="Coût Total" dataDxfId="4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6D87151-0DA2-44E6-B87C-B10A80ACA126}" name="Table20" displayName="Table20" ref="A1:M11" totalsRowShown="0">
  <autoFilter ref="A1:M11" xr:uid="{36D87151-0DA2-44E6-B87C-B10A80ACA126}"/>
  <tableColumns count="13">
    <tableColumn id="1" xr3:uid="{6AFE6D58-F638-4525-98EB-8700F4E3B233}" name="Semaine"/>
    <tableColumn id="2" xr3:uid="{FC4BE977-D470-4D3D-A2D6-337AA34F8CB9}" name="Site"/>
    <tableColumn id="3" xr3:uid="{ED77C8BF-CF99-4C24-BCA3-8E427F338657}" name="Main d'Oeuvre"/>
    <tableColumn id="4" xr3:uid="{FBA2EF3C-319D-4DD6-B7AE-B8F72DDFD2CD}" name="Transport"/>
    <tableColumn id="5" xr3:uid="{D90B14DA-2D17-4035-AB84-1FDD61FA7334}" name="Chariot"/>
    <tableColumn id="6" xr3:uid="{C3678324-EBD8-4233-BD7E-C3BFB642479E}" name="Reach Stacker"/>
    <tableColumn id="7" xr3:uid="{CF5B1E3D-0526-4903-BD63-2FA8C924DDC0}" name="Habillage"/>
    <tableColumn id="8" xr3:uid="{41F3473E-C60A-4AF1-8845-D7AB66F2CBE8}" name="Empotage"/>
    <tableColumn id="9" xr3:uid="{C02CCD6A-504A-4F42-AC9B-32EC3E9DD06A}" name="Fumigation"/>
    <tableColumn id="10" xr3:uid="{5A571D84-0DB0-410C-8BC6-D61448D1BD69}" name="Location Magasin"/>
    <tableColumn id="11" xr3:uid="{571418B5-67F0-48A6-95D6-3E4FBF396A79}" name="Autres"/>
    <tableColumn id="12" xr3:uid="{84BBA552-0858-45B2-85A4-624451B5D942}" name="Carburant"/>
    <tableColumn id="13" xr3:uid="{BAC14215-9299-49CD-87AA-DEE7A8832DF2}" name="Total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83D26078-8B43-433D-A21A-5AA87F26F786}" name="Table21" displayName="Table21" ref="A1:E9" totalsRowShown="0">
  <autoFilter ref="A1:E9" xr:uid="{83D26078-8B43-433D-A21A-5AA87F26F786}"/>
  <tableColumns count="5">
    <tableColumn id="1" xr3:uid="{C3AFEDE8-0E8E-463B-B2A5-2E8CA4C928FB}" name="Semaine"/>
    <tableColumn id="5" xr3:uid="{B0DDF6B9-D517-4371-89DD-0E01C1A0778B}" name="Site"/>
    <tableColumn id="2" xr3:uid="{2A3999F9-93F6-4B69-BE8D-6A06457BA4D3}" name="Revenue"/>
    <tableColumn id="3" xr3:uid="{70DC1C39-9A57-422F-B4A8-8753E83FF80C}" name="Cout"/>
    <tableColumn id="4" xr3:uid="{4793C5C8-CF22-45FB-9765-B7CB7C7C686B}" name="GP"/>
  </tableColumns>
  <tableStyleInfo name="TableStyleLight2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9C022BE-5F96-4A6A-9239-D64B4B2F496B}" name="Table2101112131415" displayName="Table2101112131415" ref="A1:F8" totalsRowShown="0" headerRowDxfId="22" dataDxfId="20" headerRowBorderDxfId="21" tableBorderDxfId="19" totalsRowBorderDxfId="18">
  <autoFilter ref="A1:F8" xr:uid="{B9C022BE-5F96-4A6A-9239-D64B4B2F496B}"/>
  <tableColumns count="6">
    <tableColumn id="1" xr3:uid="{F2BCA151-6496-48AD-9B93-62503B795390}" name="Date Mise à Terre" dataDxfId="17"/>
    <tableColumn id="3" xr3:uid="{997290FB-B018-43BB-A62A-9AD4E7EEF6A8}" name="Semaine" dataDxfId="16"/>
    <tableColumn id="4" xr3:uid="{F6A1A519-0932-4AD4-99A0-230F91A156EE}" name="Magasin" dataDxfId="15"/>
    <tableColumn id="5" xr3:uid="{C5C1F1F3-BF2B-48C9-B42A-552AE15A0C05}" name="Site" dataDxfId="14"/>
    <tableColumn id="6" xr3:uid="{470B7A30-E07B-4CE7-9696-DEBAE6D5A111}" name="Coût Unitaire" dataDxfId="13"/>
    <tableColumn id="15" xr3:uid="{899DE666-A131-4339-B878-3AB48F21EBBF}" name="Coût Total" dataDxfId="12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6E5300E-2F83-4497-A9B9-24F45C99B49E}" name="Table22" displayName="Table22" ref="A1:H54" totalsRowShown="0" headerRowDxfId="11" headerRowBorderDxfId="10" tableBorderDxfId="9" totalsRowBorderDxfId="8">
  <autoFilter ref="A1:H54" xr:uid="{A6E5300E-2F83-4497-A9B9-24F45C99B49E}"/>
  <tableColumns count="8">
    <tableColumn id="1" xr3:uid="{F4E8321A-B2D1-430B-B9B0-C94AA0334821}" name="Semaine" dataDxfId="7"/>
    <tableColumn id="2" xr3:uid="{7744056B-1EDA-4EC2-8CAA-DD65E6AB0AF6}" name="Volume Inbound" dataDxfId="6"/>
    <tableColumn id="3" xr3:uid="{99967B34-16AA-4EB6-BCC6-9AA737E79152}" name="Volume Outbound" dataDxfId="5"/>
    <tableColumn id="4" xr3:uid="{AF4E74F0-1189-43D7-BC12-7DC7304FA2F8}" name="Revenue" dataDxfId="4"/>
    <tableColumn id="5" xr3:uid="{315052DC-E09E-45B0-8F42-939AA2DFEAF3}" name="Coût Variable" dataDxfId="3"/>
    <tableColumn id="6" xr3:uid="{B02C8496-62DE-443F-AEC0-0620531C12F7}" name="OPI" dataDxfId="2"/>
    <tableColumn id="7" xr3:uid="{E77B6333-D107-4B41-861A-D1EC61282109}" name="Gross Profit" dataDxfId="1"/>
    <tableColumn id="8" xr3:uid="{04D348BD-A197-453F-85F1-B91E7E200C3C}" name="Volume en Stock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F5997FD-1583-46F9-BF2E-9747B3F0140C}" name="Table16" displayName="Table16" ref="A1:T12" totalsRowShown="0" headerRowDxfId="302" dataDxfId="300" headerRowBorderDxfId="301" tableBorderDxfId="299" totalsRowBorderDxfId="298">
  <autoFilter ref="A1:T12" xr:uid="{1F5997FD-1583-46F9-BF2E-9747B3F0140C}"/>
  <tableColumns count="20">
    <tableColumn id="1" xr3:uid="{BCBF9DAD-8D5C-4700-B897-DB49CBEC8295}" name="Date d'empotage MM-DD-YY" dataDxfId="297"/>
    <tableColumn id="2" xr3:uid="{D7850D71-CB17-40DD-B054-9D8E07F46650}" name="Date de relevage" dataDxfId="296"/>
    <tableColumn id="3" xr3:uid="{806FBDEC-44DB-47B1-BD43-71D551D47EBE}" name="Semaine" dataDxfId="295">
      <calculatedColumnFormula>IF($A2="","",_xlfn.ISOWEEKNUM(A2))</calculatedColumnFormula>
    </tableColumn>
    <tableColumn id="4" xr3:uid="{9ADAFA96-8E92-4EE3-89CC-7F900A6C52BA}" name="Magasin de Sortie" dataDxfId="294"/>
    <tableColumn id="5" xr3:uid="{D9BBAA9F-0867-425C-9A3C-A0752DA61005}" name="Site" dataDxfId="293">
      <calculatedColumnFormula>IFERROR(VLOOKUP(D2,Source!$C$2:$D$12,2,0),"")</calculatedColumnFormula>
    </tableColumn>
    <tableColumn id="6" xr3:uid="{7823E98B-E37F-42DD-ABA8-50FBEE7DA7EB}" name="Client" dataDxfId="292"/>
    <tableColumn id="7" xr3:uid="{0BCB0E3E-C425-4DD0-A6D9-6A813A9AD0A3}" name="Transitaire" dataDxfId="291"/>
    <tableColumn id="8" xr3:uid="{A92C8F52-4035-4852-BC08-26173E61EFAD}" name="Numero Dossier" dataDxfId="290"/>
    <tableColumn id="9" xr3:uid="{E5E9393A-A739-4296-A1B2-56BB931BB04C}" name="Contrat" dataDxfId="289"/>
    <tableColumn id="10" xr3:uid="{C9AA7D42-22EB-453B-AFD1-BBE25DC8D03F}" name="Offre" dataDxfId="288"/>
    <tableColumn id="11" xr3:uid="{18836565-68D1-4EC0-8621-511FE7E140D0}" name="Ordre de Transit" dataDxfId="287"/>
    <tableColumn id="12" xr3:uid="{18417A36-0995-44F0-9C98-B68A49E0B520}" name="Booking" dataDxfId="286"/>
    <tableColumn id="13" xr3:uid="{5078DE88-C8EB-4F19-AAE2-4FC3349D8C45}" name="Ligne Maritime" dataDxfId="285"/>
    <tableColumn id="14" xr3:uid="{72882478-AA84-4238-B4C0-14CE3148BDCB}" name="N° Conteneur" dataDxfId="284"/>
    <tableColumn id="15" xr3:uid="{5881DF04-1113-40E7-9883-403F73C0EEB3}" name="Taille conteneur" dataDxfId="283"/>
    <tableColumn id="16" xr3:uid="{A48A353F-CC0D-435B-87EA-1C8B1E768DF5}" name="Type d'Operation" dataDxfId="282"/>
    <tableColumn id="17" xr3:uid="{2E6E82B2-E6EC-4977-995A-05A581A7E550}" name="Poids net (kg)" dataDxfId="281"/>
    <tableColumn id="18" xr3:uid="{4B9B6988-8712-45E9-902F-25CE480AC1F3}" name="N° Camion" dataDxfId="280"/>
    <tableColumn id="19" xr3:uid="{01124373-46C0-422D-8403-9C9898136AAE}" name="Transporteur" dataDxfId="279"/>
    <tableColumn id="20" xr3:uid="{C84451EA-BBB5-4669-84F9-434D708C076E}" name="Montant " dataDxfId="27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9BA40A0-B9A0-415E-BD57-872E2D9310AB}" name="Table17" displayName="Table17" ref="A1:L37" totalsRowShown="0">
  <autoFilter ref="A1:L37" xr:uid="{09BA40A0-B9A0-415E-BD57-872E2D9310AB}"/>
  <tableColumns count="12">
    <tableColumn id="1" xr3:uid="{8C7B7223-3626-48A1-A2F6-35D3836745B1}" name="Semaine"/>
    <tableColumn id="2" xr3:uid="{521017A1-76E2-44D2-AC4A-B2DBFC3A094B}" name="Site"/>
    <tableColumn id="3" xr3:uid="{0168696B-102A-4B9A-A952-F0EAD8892309}" name="Entreposage"/>
    <tableColumn id="4" xr3:uid="{DCCCDD42-3B23-4947-A6FB-A56296A700EF}" name="Mise à Fob Sac"/>
    <tableColumn id="5" xr3:uid="{CA653B2A-A615-4358-8ED2-67AB0443BB7D}" name="Mise à Fob Conventionnel"/>
    <tableColumn id="6" xr3:uid="{743A514F-9B7D-4615-B27B-B96A70423434}" name="Mise à Fob Vrac"/>
    <tableColumn id="7" xr3:uid="{7BDF4231-C47B-4711-BA7C-616F6F920F30}" name="Rechargement"/>
    <tableColumn id="8" xr3:uid="{D50E5974-AA58-4F45-A170-68E9BAE7CE6E}" name="Logistique"/>
    <tableColumn id="9" xr3:uid="{1066DE6E-1EC7-46AD-9F04-60C42A0B3165}" name="Manutention"/>
    <tableColumn id="10" xr3:uid="{DC736129-0CFB-4B5B-9863-A914A5762ECD}" name="Transport"/>
    <tableColumn id="11" xr3:uid="{F09935DF-1163-43E9-9B5C-A4BDC34670EF}" name="Autre"/>
    <tableColumn id="12" xr3:uid="{F2CAABFF-8E1E-423C-AB8A-16B73FFD06E1}" name="Total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8F7C93C-1592-4B73-92D1-25C52945A4F3}" name="Table18" displayName="Table18" ref="A1:J12" totalsRowShown="0" headerRowDxfId="277" headerRowBorderDxfId="276" tableBorderDxfId="275" totalsRowBorderDxfId="274">
  <autoFilter ref="A1:J12" xr:uid="{F8F7C93C-1592-4B73-92D1-25C52945A4F3}"/>
  <tableColumns count="10">
    <tableColumn id="1" xr3:uid="{6B236B75-CBD2-49BE-9546-7DEFA27A9713}" name="Date" dataDxfId="273"/>
    <tableColumn id="2" xr3:uid="{DE64B4C8-AAD4-4810-AF6D-7D0EF7A71826}" name="Semaine" dataDxfId="272">
      <calculatedColumnFormula>IF($A2="","",_xlfn.ISOWEEKNUM(A2))</calculatedColumnFormula>
    </tableColumn>
    <tableColumn id="3" xr3:uid="{739FC32A-D8D6-424B-8096-280E0EB04C7C}" name="Site" dataDxfId="271"/>
    <tableColumn id="4" xr3:uid="{6992B9B6-3C12-4DCB-9354-3873A60FBB8A}" name="Fournisseur Main d'Oeuvre" dataDxfId="270"/>
    <tableColumn id="5" xr3:uid="{8C184715-E8CB-4522-852A-0DC0AF27888A}" name="Nom &amp; Prenoms" dataDxfId="269"/>
    <tableColumn id="6" xr3:uid="{0C1625BB-8AF6-480F-BB9A-B25E37C224CF}" name="Poste" dataDxfId="268"/>
    <tableColumn id="7" xr3:uid="{13F0C963-6AAE-46F2-BF21-A271FAA7C579}" name="Shift" dataDxfId="267"/>
    <tableColumn id="8" xr3:uid="{365C6E0B-6C44-464B-9C56-51B1CB45B015}" name="N° d'heure" dataDxfId="266">
      <calculatedColumnFormula>IFERROR(VLOOKUP(G2,Source!$N$2:$Q$4,4,0),"")</calculatedColumnFormula>
    </tableColumn>
    <tableColumn id="9" xr3:uid="{D781178A-213B-4E14-9CD0-332982D3770B}" name="Cout Unitaire" dataDxfId="265">
      <calculatedColumnFormula>IFERROR(VLOOKUP(F2,Source!$L$2:$M$4,2,0),"")</calculatedColumnFormula>
    </tableColumn>
    <tableColumn id="10" xr3:uid="{9E64F9C2-845D-421E-ACCB-BCDA470578EA}" name="Coût Total" dataDxfId="264">
      <calculatedColumnFormula>Table18[[#This Row],[N° d''heure]]*Table18[[#This Row],[Cout Unitaire]]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80B8333-B7C8-48AE-A4D3-231C6E64857F}" name="Table19" displayName="Table19" ref="B1:H16" totalsRowShown="0" dataDxfId="259" headerRowBorderDxfId="260" tableBorderDxfId="258" totalsRowBorderDxfId="257">
  <autoFilter ref="B1:H16" xr:uid="{A80B8333-B7C8-48AE-A4D3-231C6E64857F}"/>
  <tableColumns count="7">
    <tableColumn id="1" xr3:uid="{E75EEF02-47EB-4E14-9DBF-EE4049511965}" name="Date " dataDxfId="256"/>
    <tableColumn id="2" xr3:uid="{BBD61BB8-D1C6-4753-8626-DB085246829D}" name="Semaine" dataDxfId="255">
      <calculatedColumnFormula>IF($B2="","",_xlfn.ISOWEEKNUM(B2))</calculatedColumnFormula>
    </tableColumn>
    <tableColumn id="3" xr3:uid="{705227F3-8AAA-4EDC-A1CA-9373A9B9AEBA}" name="N° Chariot" dataDxfId="254"/>
    <tableColumn id="4" xr3:uid="{86ECDE25-CF3E-4BCA-8D8A-B0C76FD45AB5}" name="Site" dataDxfId="253"/>
    <tableColumn id="5" xr3:uid="{FCB05610-D6F7-43B6-90D5-A737861BC5F9}" name="Quantité" dataDxfId="252"/>
    <tableColumn id="6" xr3:uid="{19C4D6F3-9D53-4F85-A47A-86203F4CBB2D}" name="Coût Unitaire" dataDxfId="251"/>
    <tableColumn id="7" xr3:uid="{C7424658-CA8A-453A-8E8D-0504B029C64C}" name="Amount" dataDxfId="250" dataCellStyle="Currency">
      <calculatedColumnFormula>IF($F2="","",(F2*G2))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3F92066-EF50-40AB-9BA3-D8456B7442B7}" name="Table21011" displayName="Table21011" ref="A1:J13" totalsRowShown="0" headerRowDxfId="231" dataDxfId="229" headerRowBorderDxfId="230" tableBorderDxfId="228" totalsRowBorderDxfId="227">
  <autoFilter ref="A1:J13" xr:uid="{C3F92066-EF50-40AB-9BA3-D8456B7442B7}"/>
  <tableColumns count="10">
    <tableColumn id="1" xr3:uid="{4DBF1BE6-3580-4907-8ACB-AF7E62BE216F}" name="Date" dataDxfId="226"/>
    <tableColumn id="3" xr3:uid="{EF052994-4505-48DD-86B1-2002A412B75F}" name="Semaine" dataDxfId="225"/>
    <tableColumn id="4" xr3:uid="{FC920C01-CBA2-4A69-9D9D-9FF556F74667}" name="Client" dataDxfId="224"/>
    <tableColumn id="5" xr3:uid="{D795BA68-65F7-46BA-AA78-6DEF8CB8A427}" name="Booking" dataDxfId="223"/>
    <tableColumn id="6" xr3:uid="{36CF26CD-8154-41FF-89EE-99CA8CF56D9F}" name="Dossier" dataDxfId="222"/>
    <tableColumn id="7" xr3:uid="{2FDF0F86-B00D-4532-B2AE-530A7B7933D9}" name="Site" dataDxfId="221"/>
    <tableColumn id="2" xr3:uid="{96962E2F-D02E-4EDA-90C0-9BD597B155B6}" name="Container" dataDxfId="220"/>
    <tableColumn id="8" xr3:uid="{7176833B-B6B5-4B96-8240-ACA1D599D303}" name="Size" dataDxfId="219"/>
    <tableColumn id="9" xr3:uid="{3D8B5787-89C9-4F29-8C99-C9A5B0B55442}" name="Coût Unitaire" dataDxfId="218"/>
    <tableColumn id="15" xr3:uid="{73D55A34-F88A-46F8-99B5-245748C1FB01}" name="Coût Total" dataDxfId="21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6844B34-EAF8-4AA5-B0F2-86F3B3C3CB51}" name="Table2" displayName="Table2" ref="A1:O12" totalsRowShown="0" headerRowDxfId="191" dataDxfId="189" headerRowBorderDxfId="190" tableBorderDxfId="188" totalsRowBorderDxfId="187">
  <autoFilter ref="A1:O12" xr:uid="{76844B34-EAF8-4AA5-B0F2-86F3B3C3CB51}"/>
  <tableColumns count="15">
    <tableColumn id="1" xr3:uid="{5865E3ED-D5AD-45B3-AB0B-EC1A159C5EEF}" name="Date Mise à Terre" dataDxfId="186"/>
    <tableColumn id="2" xr3:uid="{29C7CBB9-CFCC-4096-914B-F39912EFC26C}" name="Date Mise sur Camion" dataDxfId="185"/>
    <tableColumn id="3" xr3:uid="{597EF585-4E85-46A2-A9FF-710E0F37B131}" name="Semaine" dataDxfId="184">
      <calculatedColumnFormula>WEEKNUM(B2)</calculatedColumnFormula>
    </tableColumn>
    <tableColumn id="4" xr3:uid="{A9705CCF-891F-4C56-8C88-ACF33553F3BF}" name="Client" dataDxfId="183"/>
    <tableColumn id="5" xr3:uid="{853510F5-6515-4BE1-95D3-DC96111B6DE9}" name="Booking" dataDxfId="182"/>
    <tableColumn id="6" xr3:uid="{07890C96-3399-45C8-ACE0-E81BE9DABF86}" name="Dossier" dataDxfId="181"/>
    <tableColumn id="7" xr3:uid="{1B4EB460-4DFC-4629-91B5-67977C69A77E}" name="Ligne Maritime" dataDxfId="180"/>
    <tableColumn id="8" xr3:uid="{6943CB01-85DE-45A0-B350-820CFD0E614E}" name="Opération de mise à terre Exécutée" dataDxfId="179"/>
    <tableColumn id="9" xr3:uid="{833F8DB5-9AC7-41F6-AE5D-6F2F5878A235}" name="Opération de mise sur camion Exécutée" dataDxfId="178"/>
    <tableColumn id="10" xr3:uid="{98080B84-78EB-401E-AD5F-6FDE2EB02EE1}" name="Facture à éditer" dataDxfId="177"/>
    <tableColumn id="11" xr3:uid="{2DC0ABFB-363B-42B3-8C09-42297FC9CC6A}" name="Site" dataDxfId="176"/>
    <tableColumn id="12" xr3:uid="{1C99982D-ED10-4606-B16E-DB562C2A964D}" name="Size Container" dataDxfId="175"/>
    <tableColumn id="13" xr3:uid="{A27E20B6-50BA-46CC-AAF6-974092FD8390}" name="Number Container" dataDxfId="174"/>
    <tableColumn id="14" xr3:uid="{FF22749F-7673-4600-8444-170C5CD03F41}" name="Commodities" dataDxfId="173"/>
    <tableColumn id="15" xr3:uid="{3E7FE4A9-2C52-4F17-8C08-6BC0FB660540}" name="Amount" dataDxfId="172">
      <calculatedColumnFormula>(IFERROR(VLOOKUP(Table2[[#This Row],[Facture à éditer]],'[1]Base de Donnée'!$J$14:$K$17,2,0),"")*M2)/650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CFB6E86-F3B9-473B-94E8-7DCB44C0F104}" name="Table210" displayName="Table210" ref="A1:G8" totalsRowShown="0" headerRowDxfId="151" dataDxfId="149" headerRowBorderDxfId="150" tableBorderDxfId="148" totalsRowBorderDxfId="147">
  <autoFilter ref="A1:G8" xr:uid="{FCFB6E86-F3B9-473B-94E8-7DCB44C0F104}"/>
  <tableColumns count="7">
    <tableColumn id="1" xr3:uid="{0A56196D-D92C-4534-A1BB-62068D6BE040}" name="Date Mise à Terre" dataDxfId="146"/>
    <tableColumn id="3" xr3:uid="{76F32BE5-9825-4639-9254-0C775B38E74E}" name="Semaine" dataDxfId="145"/>
    <tableColumn id="4" xr3:uid="{7F8CBE94-4075-46BB-AA24-1CCDFAB1D364}" name="Magasin" dataDxfId="144"/>
    <tableColumn id="5" xr3:uid="{D565929D-B1EB-4B93-805E-51A0D709424B}" name="Site" dataDxfId="143"/>
    <tableColumn id="6" xr3:uid="{1B371158-3CFC-4014-AC4B-5BEEE5FA5422}" name="Nombre" dataDxfId="142"/>
    <tableColumn id="14" xr3:uid="{C6C7DDAE-A49D-46A2-9CE0-E090F1D4EFF3}" name="Cût Unitaire" dataDxfId="141"/>
    <tableColumn id="15" xr3:uid="{D15C3D98-E367-4918-B693-9FE9488558D5}" name="Amount" dataDxfId="14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AC57BE-B4FA-49FD-BF3F-43E79EC425CC}" name="Table2101112" displayName="Table2101112" ref="A1:G8" totalsRowShown="0" headerRowDxfId="119" dataDxfId="117" headerRowBorderDxfId="118" tableBorderDxfId="116" totalsRowBorderDxfId="115">
  <autoFilter ref="A1:G8" xr:uid="{E7AC57BE-B4FA-49FD-BF3F-43E79EC425CC}"/>
  <tableColumns count="7">
    <tableColumn id="1" xr3:uid="{CE933436-420B-4860-A4B0-146EC692A83E}" name="Date Mise à Terre" dataDxfId="114"/>
    <tableColumn id="3" xr3:uid="{0C66F5AB-C0BC-4731-9881-C29E9A321FE0}" name="Semaine" dataDxfId="113"/>
    <tableColumn id="4" xr3:uid="{97E62AFA-0F76-4845-8FE4-D5528BB5EF7A}" name="Magasin" dataDxfId="112"/>
    <tableColumn id="5" xr3:uid="{CC35C638-A67A-400F-9AD4-10F8528F6A8E}" name="Site" dataDxfId="111"/>
    <tableColumn id="6" xr3:uid="{AE46CC88-EB36-4CFF-9BBB-E8A7104A8660}" name="Superficie" dataDxfId="110"/>
    <tableColumn id="9" xr3:uid="{26BCFC28-B5CB-422E-B5B7-1D11B79D6C0C}" name="Coût Unitaire" dataDxfId="109"/>
    <tableColumn id="15" xr3:uid="{522114CD-7B4B-43DF-8DC0-6D957C52F13A}" name="Coût Total" dataDxfId="10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84C1F-1F58-4C86-AB1F-95134B3D8AB1}">
  <sheetPr codeName="Sheet17"/>
  <dimension ref="B1:Q34"/>
  <sheetViews>
    <sheetView topLeftCell="D1" zoomScale="56" zoomScaleNormal="56" workbookViewId="0">
      <selection activeCell="M2" sqref="M2"/>
    </sheetView>
  </sheetViews>
  <sheetFormatPr defaultRowHeight="14.5"/>
  <cols>
    <col min="2" max="2" width="15.453125" bestFit="1" customWidth="1"/>
    <col min="3" max="3" width="15.1796875" bestFit="1" customWidth="1"/>
    <col min="4" max="4" width="17.1796875" customWidth="1"/>
    <col min="5" max="5" width="13.7265625" bestFit="1" customWidth="1"/>
    <col min="6" max="6" width="17.81640625" customWidth="1"/>
    <col min="7" max="7" width="17.36328125" customWidth="1"/>
    <col min="8" max="8" width="17.1796875" customWidth="1"/>
    <col min="9" max="9" width="15.54296875" customWidth="1"/>
    <col min="10" max="15" width="16" customWidth="1"/>
    <col min="16" max="16" width="19.08984375" bestFit="1" customWidth="1"/>
    <col min="17" max="17" width="16" customWidth="1"/>
  </cols>
  <sheetData>
    <row r="1" spans="2:17">
      <c r="B1" s="38" t="s">
        <v>120</v>
      </c>
      <c r="C1" s="38" t="s">
        <v>113</v>
      </c>
      <c r="D1" s="38" t="s">
        <v>52</v>
      </c>
      <c r="E1" s="38" t="s">
        <v>34</v>
      </c>
      <c r="F1" s="38" t="s">
        <v>144</v>
      </c>
      <c r="G1" s="38" t="s">
        <v>143</v>
      </c>
      <c r="H1" s="38" t="s">
        <v>142</v>
      </c>
      <c r="I1" s="38" t="s">
        <v>145</v>
      </c>
      <c r="J1" s="38" t="s">
        <v>145</v>
      </c>
      <c r="K1" s="38" t="s">
        <v>89</v>
      </c>
      <c r="L1" s="38" t="s">
        <v>55</v>
      </c>
      <c r="M1" s="38" t="s">
        <v>55</v>
      </c>
      <c r="N1" s="38" t="s">
        <v>56</v>
      </c>
      <c r="O1" s="38" t="s">
        <v>112</v>
      </c>
      <c r="P1" s="38" t="s">
        <v>161</v>
      </c>
      <c r="Q1" s="38" t="s">
        <v>161</v>
      </c>
    </row>
    <row r="2" spans="2:17">
      <c r="B2" s="39" t="s">
        <v>7</v>
      </c>
      <c r="C2" s="39" t="s">
        <v>8</v>
      </c>
      <c r="D2" s="39" t="s">
        <v>127</v>
      </c>
      <c r="E2" s="39" t="s">
        <v>132</v>
      </c>
      <c r="F2" s="39" t="s">
        <v>139</v>
      </c>
      <c r="G2" s="39">
        <v>25000</v>
      </c>
      <c r="H2" s="39">
        <v>28000</v>
      </c>
      <c r="I2" s="39" t="s">
        <v>0</v>
      </c>
      <c r="J2" s="39" t="s">
        <v>115</v>
      </c>
      <c r="K2" s="39" t="s">
        <v>63</v>
      </c>
      <c r="L2" s="39" t="s">
        <v>58</v>
      </c>
      <c r="M2" s="39">
        <v>725</v>
      </c>
      <c r="N2" s="39" t="s">
        <v>59</v>
      </c>
      <c r="O2" s="39" t="s">
        <v>110</v>
      </c>
      <c r="P2" s="39">
        <v>2500</v>
      </c>
      <c r="Q2" s="39">
        <v>10</v>
      </c>
    </row>
    <row r="3" spans="2:17" ht="22">
      <c r="B3" s="40" t="s">
        <v>1</v>
      </c>
      <c r="C3" s="40" t="s">
        <v>64</v>
      </c>
      <c r="D3" s="39" t="s">
        <v>64</v>
      </c>
      <c r="E3" s="39" t="s">
        <v>133</v>
      </c>
      <c r="F3" s="39" t="s">
        <v>140</v>
      </c>
      <c r="G3" s="39">
        <v>30000</v>
      </c>
      <c r="H3" s="39">
        <v>38000</v>
      </c>
      <c r="I3" s="39" t="s">
        <v>2</v>
      </c>
      <c r="J3" s="39" t="s">
        <v>116</v>
      </c>
      <c r="K3" s="39" t="s">
        <v>156</v>
      </c>
      <c r="L3" s="39" t="s">
        <v>65</v>
      </c>
      <c r="M3" s="39">
        <v>775</v>
      </c>
      <c r="N3" s="39" t="s">
        <v>62</v>
      </c>
      <c r="O3" s="39" t="s">
        <v>107</v>
      </c>
      <c r="P3" s="39">
        <v>6000</v>
      </c>
      <c r="Q3" s="39">
        <v>12</v>
      </c>
    </row>
    <row r="4" spans="2:17">
      <c r="B4" s="40" t="s">
        <v>121</v>
      </c>
      <c r="C4" s="40" t="s">
        <v>128</v>
      </c>
      <c r="D4" s="39" t="s">
        <v>61</v>
      </c>
      <c r="E4" s="39" t="s">
        <v>60</v>
      </c>
      <c r="F4" s="39" t="s">
        <v>141</v>
      </c>
      <c r="G4" s="39">
        <v>35000</v>
      </c>
      <c r="H4" s="39">
        <v>48000</v>
      </c>
      <c r="I4" s="39" t="s">
        <v>3</v>
      </c>
      <c r="J4" s="39" t="s">
        <v>117</v>
      </c>
      <c r="K4" s="39" t="s">
        <v>157</v>
      </c>
      <c r="L4" s="39"/>
      <c r="M4" s="39"/>
      <c r="N4" s="39"/>
      <c r="O4" s="39"/>
      <c r="P4" s="39"/>
      <c r="Q4" s="39"/>
    </row>
    <row r="5" spans="2:17">
      <c r="B5" s="40" t="s">
        <v>108</v>
      </c>
      <c r="C5" s="40" t="s">
        <v>60</v>
      </c>
      <c r="D5" s="39" t="s">
        <v>60</v>
      </c>
      <c r="E5" s="39" t="s">
        <v>4</v>
      </c>
      <c r="F5" s="39"/>
      <c r="G5" s="39"/>
      <c r="H5" s="39"/>
      <c r="I5" s="39" t="s">
        <v>6</v>
      </c>
      <c r="J5" s="39" t="s">
        <v>83</v>
      </c>
      <c r="K5" s="39"/>
      <c r="L5" s="39"/>
      <c r="M5" s="39"/>
      <c r="N5" s="39"/>
      <c r="O5" s="39"/>
      <c r="P5" s="39"/>
      <c r="Q5" s="39"/>
    </row>
    <row r="6" spans="2:17">
      <c r="B6" s="40" t="s">
        <v>14</v>
      </c>
      <c r="C6" s="40" t="s">
        <v>4</v>
      </c>
      <c r="D6" s="39" t="s">
        <v>127</v>
      </c>
      <c r="E6" s="39" t="s">
        <v>134</v>
      </c>
      <c r="F6" s="39"/>
      <c r="G6" s="39"/>
      <c r="H6" s="39"/>
      <c r="I6" s="39" t="s">
        <v>9</v>
      </c>
      <c r="J6" s="39" t="s">
        <v>82</v>
      </c>
      <c r="K6" s="39"/>
      <c r="L6" s="39"/>
      <c r="M6" s="39"/>
      <c r="N6" s="39"/>
      <c r="O6" s="39"/>
      <c r="P6" s="39"/>
      <c r="Q6" s="39"/>
    </row>
    <row r="7" spans="2:17">
      <c r="B7" s="40" t="s">
        <v>23</v>
      </c>
      <c r="C7" s="40" t="s">
        <v>19</v>
      </c>
      <c r="D7" s="40" t="s">
        <v>127</v>
      </c>
      <c r="E7" s="40" t="s">
        <v>135</v>
      </c>
      <c r="F7" s="40"/>
      <c r="G7" s="40"/>
      <c r="H7" s="40"/>
      <c r="I7" s="40" t="s">
        <v>24</v>
      </c>
      <c r="J7" s="40" t="s">
        <v>81</v>
      </c>
      <c r="K7" s="40"/>
      <c r="L7" s="40"/>
      <c r="M7" s="40"/>
      <c r="N7" s="40"/>
      <c r="O7" s="40"/>
      <c r="P7" s="40"/>
      <c r="Q7" s="40"/>
    </row>
    <row r="8" spans="2:17">
      <c r="B8" s="40" t="s">
        <v>25</v>
      </c>
      <c r="C8" s="40" t="s">
        <v>10</v>
      </c>
      <c r="D8" s="40" t="s">
        <v>131</v>
      </c>
      <c r="E8" s="40" t="s">
        <v>136</v>
      </c>
      <c r="F8" s="40"/>
      <c r="G8" s="40"/>
      <c r="H8" s="40"/>
      <c r="I8" s="40" t="s">
        <v>22</v>
      </c>
      <c r="J8" s="40" t="s">
        <v>85</v>
      </c>
      <c r="K8" s="40"/>
      <c r="L8" s="40"/>
      <c r="M8" s="40"/>
      <c r="N8" s="40"/>
      <c r="O8" s="40"/>
      <c r="P8" s="40"/>
      <c r="Q8" s="40"/>
    </row>
    <row r="9" spans="2:17">
      <c r="B9" s="40" t="s">
        <v>11</v>
      </c>
      <c r="C9" s="40" t="s">
        <v>126</v>
      </c>
      <c r="D9" s="40" t="s">
        <v>131</v>
      </c>
      <c r="E9" s="40" t="s">
        <v>137</v>
      </c>
      <c r="F9" s="40"/>
      <c r="G9" s="40"/>
      <c r="H9" s="40"/>
      <c r="I9" s="40" t="s">
        <v>13</v>
      </c>
      <c r="J9" s="40"/>
      <c r="K9" s="40"/>
      <c r="L9" s="40"/>
      <c r="M9" s="40"/>
      <c r="N9" s="40"/>
      <c r="O9" s="40"/>
      <c r="P9" s="40"/>
      <c r="Q9" s="40"/>
    </row>
    <row r="10" spans="2:17">
      <c r="B10" s="40" t="s">
        <v>122</v>
      </c>
      <c r="C10" s="40" t="s">
        <v>18</v>
      </c>
      <c r="D10" s="40" t="s">
        <v>131</v>
      </c>
      <c r="E10" s="40" t="s">
        <v>138</v>
      </c>
      <c r="F10" s="40"/>
      <c r="G10" s="40"/>
      <c r="H10" s="40"/>
      <c r="I10" s="40" t="s">
        <v>15</v>
      </c>
      <c r="J10" s="40"/>
      <c r="K10" s="40"/>
      <c r="L10" s="40"/>
      <c r="M10" s="40"/>
      <c r="N10" s="40"/>
      <c r="O10" s="40"/>
      <c r="P10" s="40"/>
      <c r="Q10" s="40"/>
    </row>
    <row r="11" spans="2:17">
      <c r="B11" s="40" t="s">
        <v>123</v>
      </c>
      <c r="C11" s="40" t="s">
        <v>129</v>
      </c>
      <c r="D11" s="40" t="s">
        <v>61</v>
      </c>
      <c r="E11" s="40"/>
      <c r="F11" s="40"/>
      <c r="G11" s="40"/>
      <c r="H11" s="40"/>
      <c r="I11" s="40" t="s">
        <v>146</v>
      </c>
      <c r="J11" s="40"/>
      <c r="K11" s="40"/>
      <c r="L11" s="40"/>
      <c r="M11" s="40"/>
      <c r="N11" s="40"/>
      <c r="O11" s="40"/>
      <c r="P11" s="40"/>
      <c r="Q11" s="40"/>
    </row>
    <row r="12" spans="2:17">
      <c r="B12" s="40" t="s">
        <v>5</v>
      </c>
      <c r="C12" s="40" t="s">
        <v>130</v>
      </c>
      <c r="D12" s="40" t="s">
        <v>127</v>
      </c>
      <c r="E12" s="40"/>
      <c r="F12" s="40"/>
      <c r="G12" s="40"/>
      <c r="H12" s="40"/>
      <c r="I12" s="40" t="s">
        <v>147</v>
      </c>
      <c r="J12" s="40"/>
      <c r="K12" s="40"/>
      <c r="L12" s="40"/>
      <c r="M12" s="40"/>
      <c r="N12" s="40"/>
      <c r="O12" s="40"/>
      <c r="P12" s="40"/>
      <c r="Q12" s="40"/>
    </row>
    <row r="13" spans="2:17">
      <c r="B13" s="40" t="s">
        <v>20</v>
      </c>
      <c r="C13" s="40" t="s">
        <v>148</v>
      </c>
      <c r="D13" s="40"/>
      <c r="E13" s="40"/>
      <c r="F13" s="40"/>
      <c r="G13" s="40"/>
      <c r="H13" s="40"/>
      <c r="I13" s="40" t="s">
        <v>16</v>
      </c>
      <c r="J13" s="40"/>
      <c r="K13" s="40"/>
      <c r="L13" s="40"/>
      <c r="M13" s="40"/>
      <c r="N13" s="40"/>
      <c r="O13" s="40"/>
      <c r="P13" s="40"/>
      <c r="Q13" s="40"/>
    </row>
    <row r="14" spans="2:17">
      <c r="B14" s="40" t="s">
        <v>17</v>
      </c>
      <c r="C14" s="40" t="s">
        <v>149</v>
      </c>
      <c r="D14" s="40"/>
      <c r="E14" s="40"/>
      <c r="F14" s="40"/>
      <c r="G14" s="40"/>
      <c r="H14" s="40"/>
      <c r="I14" s="40" t="s">
        <v>21</v>
      </c>
      <c r="J14" s="40"/>
      <c r="K14" s="40"/>
      <c r="L14" s="40"/>
      <c r="M14" s="40"/>
      <c r="N14" s="40"/>
      <c r="O14" s="40"/>
      <c r="P14" s="40"/>
      <c r="Q14" s="40"/>
    </row>
    <row r="15" spans="2:17">
      <c r="B15" s="40" t="s">
        <v>124</v>
      </c>
      <c r="C15" s="40" t="s">
        <v>150</v>
      </c>
      <c r="D15" s="40"/>
      <c r="E15" s="40"/>
      <c r="F15" s="40"/>
      <c r="G15" s="40"/>
      <c r="H15" s="40"/>
      <c r="I15" s="40" t="s">
        <v>149</v>
      </c>
      <c r="J15" s="40"/>
      <c r="K15" s="40"/>
      <c r="L15" s="40"/>
      <c r="M15" s="40"/>
      <c r="N15" s="40"/>
      <c r="O15" s="40"/>
      <c r="P15" s="40"/>
      <c r="Q15" s="40"/>
    </row>
    <row r="16" spans="2:17">
      <c r="B16" s="40" t="s">
        <v>109</v>
      </c>
      <c r="C16" s="40" t="s">
        <v>151</v>
      </c>
      <c r="D16" s="40"/>
      <c r="E16" s="40"/>
      <c r="F16" s="40"/>
      <c r="G16" s="40"/>
      <c r="H16" s="40"/>
      <c r="I16" s="40" t="s">
        <v>150</v>
      </c>
      <c r="J16" s="40"/>
      <c r="K16" s="40"/>
      <c r="L16" s="40"/>
      <c r="M16" s="40"/>
      <c r="N16" s="40"/>
      <c r="O16" s="40"/>
      <c r="P16" s="40"/>
      <c r="Q16" s="40"/>
    </row>
    <row r="17" spans="2:17">
      <c r="B17" s="40" t="s">
        <v>12</v>
      </c>
      <c r="C17" s="40" t="s">
        <v>152</v>
      </c>
      <c r="D17" s="40"/>
      <c r="E17" s="40"/>
      <c r="F17" s="40"/>
      <c r="G17" s="40"/>
      <c r="H17" s="40"/>
      <c r="I17" s="40" t="s">
        <v>151</v>
      </c>
      <c r="J17" s="40"/>
      <c r="K17" s="40"/>
      <c r="L17" s="40"/>
      <c r="M17" s="40"/>
      <c r="N17" s="40"/>
      <c r="O17" s="40"/>
      <c r="P17" s="40"/>
      <c r="Q17" s="40"/>
    </row>
    <row r="18" spans="2:17">
      <c r="B18" s="40" t="s">
        <v>125</v>
      </c>
      <c r="C18" s="40" t="s">
        <v>153</v>
      </c>
      <c r="D18" s="40"/>
      <c r="E18" s="40"/>
      <c r="F18" s="40"/>
      <c r="G18" s="40"/>
      <c r="H18" s="40"/>
      <c r="I18" s="40" t="s">
        <v>152</v>
      </c>
      <c r="J18" s="40"/>
      <c r="K18" s="40"/>
      <c r="L18" s="40"/>
      <c r="M18" s="40"/>
      <c r="N18" s="40"/>
      <c r="O18" s="40"/>
      <c r="P18" s="40"/>
      <c r="Q18" s="40"/>
    </row>
    <row r="19" spans="2:17">
      <c r="B19" s="40"/>
      <c r="C19" s="40" t="s">
        <v>154</v>
      </c>
      <c r="D19" s="40"/>
      <c r="E19" s="40"/>
      <c r="F19" s="40"/>
      <c r="G19" s="40"/>
      <c r="H19" s="40"/>
      <c r="I19" s="40" t="s">
        <v>153</v>
      </c>
      <c r="J19" s="40"/>
      <c r="K19" s="40"/>
      <c r="L19" s="40"/>
      <c r="M19" s="40"/>
      <c r="N19" s="40"/>
      <c r="O19" s="40"/>
      <c r="P19" s="40"/>
      <c r="Q19" s="40"/>
    </row>
    <row r="20" spans="2:17">
      <c r="B20" s="40"/>
      <c r="C20" s="40" t="s">
        <v>155</v>
      </c>
      <c r="D20" s="40"/>
      <c r="E20" s="40"/>
      <c r="F20" s="40"/>
      <c r="G20" s="40"/>
      <c r="H20" s="40"/>
      <c r="I20" s="40" t="s">
        <v>154</v>
      </c>
      <c r="J20" s="40"/>
      <c r="K20" s="40"/>
      <c r="L20" s="40"/>
      <c r="M20" s="40"/>
      <c r="N20" s="40"/>
      <c r="O20" s="40"/>
      <c r="P20" s="40"/>
      <c r="Q20" s="40"/>
    </row>
    <row r="21" spans="2:17">
      <c r="B21" s="40"/>
      <c r="C21" s="40"/>
      <c r="D21" s="40"/>
      <c r="E21" s="40"/>
      <c r="F21" s="40"/>
      <c r="G21" s="40"/>
      <c r="H21" s="40"/>
      <c r="I21" s="40" t="s">
        <v>155</v>
      </c>
      <c r="J21" s="40"/>
      <c r="K21" s="40"/>
      <c r="L21" s="40"/>
      <c r="M21" s="40"/>
      <c r="N21" s="40"/>
      <c r="O21" s="40"/>
      <c r="P21" s="40"/>
      <c r="Q21" s="40"/>
    </row>
    <row r="22" spans="2:17">
      <c r="B22" s="40"/>
      <c r="C22" s="40"/>
      <c r="D22" s="40"/>
      <c r="E22" s="40"/>
      <c r="F22" s="40"/>
      <c r="G22" s="40"/>
      <c r="H22" s="40"/>
      <c r="I22" s="39" t="s">
        <v>8</v>
      </c>
      <c r="J22" s="39"/>
      <c r="K22" s="39"/>
      <c r="L22" s="39"/>
      <c r="M22" s="39"/>
      <c r="N22" s="39"/>
      <c r="O22" s="39"/>
      <c r="P22" s="39"/>
      <c r="Q22" s="39"/>
    </row>
    <row r="23" spans="2:17">
      <c r="B23" s="40"/>
      <c r="C23" s="40"/>
      <c r="D23" s="40"/>
      <c r="E23" s="40"/>
      <c r="F23" s="40"/>
      <c r="G23" s="40"/>
      <c r="H23" s="40"/>
      <c r="I23" s="40" t="s">
        <v>64</v>
      </c>
      <c r="J23" s="40"/>
      <c r="K23" s="40"/>
      <c r="L23" s="40"/>
      <c r="M23" s="40"/>
      <c r="N23" s="40"/>
      <c r="O23" s="40"/>
      <c r="P23" s="40"/>
      <c r="Q23" s="40"/>
    </row>
    <row r="24" spans="2:17">
      <c r="B24" s="40"/>
      <c r="C24" s="40"/>
      <c r="D24" s="40"/>
      <c r="E24" s="40"/>
      <c r="F24" s="40"/>
      <c r="G24" s="40"/>
      <c r="H24" s="40"/>
      <c r="I24" s="40" t="s">
        <v>128</v>
      </c>
      <c r="J24" s="40"/>
      <c r="K24" s="40"/>
      <c r="L24" s="40"/>
      <c r="M24" s="40"/>
      <c r="N24" s="40"/>
      <c r="O24" s="40"/>
      <c r="P24" s="40"/>
      <c r="Q24" s="40"/>
    </row>
    <row r="25" spans="2:17">
      <c r="B25" s="40"/>
      <c r="C25" s="40"/>
      <c r="D25" s="40"/>
      <c r="E25" s="40"/>
      <c r="F25" s="40"/>
      <c r="G25" s="40"/>
      <c r="H25" s="40"/>
      <c r="I25" s="40" t="s">
        <v>60</v>
      </c>
      <c r="J25" s="40"/>
      <c r="K25" s="40"/>
      <c r="L25" s="40"/>
      <c r="M25" s="40"/>
      <c r="N25" s="40"/>
      <c r="O25" s="40"/>
      <c r="P25" s="40"/>
      <c r="Q25" s="40"/>
    </row>
    <row r="26" spans="2:17">
      <c r="B26" s="40"/>
      <c r="C26" s="40"/>
      <c r="D26" s="40"/>
      <c r="E26" s="40"/>
      <c r="F26" s="40"/>
      <c r="G26" s="40"/>
      <c r="H26" s="40"/>
      <c r="I26" s="40" t="s">
        <v>4</v>
      </c>
      <c r="J26" s="40"/>
      <c r="K26" s="40"/>
      <c r="L26" s="40"/>
      <c r="M26" s="40"/>
      <c r="N26" s="40"/>
      <c r="O26" s="40"/>
      <c r="P26" s="40"/>
      <c r="Q26" s="40"/>
    </row>
    <row r="27" spans="2:17">
      <c r="B27" s="40"/>
      <c r="C27" s="40"/>
      <c r="D27" s="40"/>
      <c r="E27" s="40"/>
      <c r="F27" s="40"/>
      <c r="G27" s="40"/>
      <c r="H27" s="40"/>
      <c r="I27" s="40" t="s">
        <v>19</v>
      </c>
      <c r="J27" s="40"/>
      <c r="K27" s="40"/>
      <c r="L27" s="40"/>
      <c r="M27" s="40"/>
      <c r="N27" s="40"/>
      <c r="O27" s="40"/>
      <c r="P27" s="40"/>
      <c r="Q27" s="40"/>
    </row>
    <row r="28" spans="2:17">
      <c r="B28" s="40"/>
      <c r="C28" s="40"/>
      <c r="D28" s="40"/>
      <c r="E28" s="40"/>
      <c r="F28" s="40"/>
      <c r="G28" s="40"/>
      <c r="H28" s="40"/>
      <c r="I28" s="40" t="s">
        <v>10</v>
      </c>
      <c r="J28" s="40"/>
      <c r="K28" s="40"/>
      <c r="L28" s="40"/>
      <c r="M28" s="40"/>
      <c r="N28" s="40"/>
      <c r="O28" s="40"/>
      <c r="P28" s="40"/>
      <c r="Q28" s="40"/>
    </row>
    <row r="29" spans="2:17">
      <c r="B29" s="40"/>
      <c r="C29" s="40"/>
      <c r="D29" s="40"/>
      <c r="E29" s="40"/>
      <c r="F29" s="40"/>
      <c r="G29" s="40"/>
      <c r="H29" s="40"/>
      <c r="I29" s="40" t="s">
        <v>126</v>
      </c>
      <c r="J29" s="40"/>
      <c r="K29" s="40"/>
      <c r="L29" s="40"/>
      <c r="M29" s="40"/>
      <c r="N29" s="40"/>
      <c r="O29" s="40"/>
      <c r="P29" s="40"/>
      <c r="Q29" s="40"/>
    </row>
    <row r="30" spans="2:17">
      <c r="B30" s="40"/>
      <c r="C30" s="40"/>
      <c r="D30" s="40"/>
      <c r="E30" s="40"/>
      <c r="F30" s="40"/>
      <c r="G30" s="40"/>
      <c r="H30" s="40"/>
      <c r="I30" s="40" t="s">
        <v>18</v>
      </c>
      <c r="J30" s="40"/>
      <c r="K30" s="40"/>
      <c r="L30" s="40"/>
      <c r="M30" s="40"/>
      <c r="N30" s="40"/>
      <c r="O30" s="40"/>
      <c r="P30" s="40"/>
      <c r="Q30" s="40"/>
    </row>
    <row r="31" spans="2:17">
      <c r="B31" s="40"/>
      <c r="C31" s="40"/>
      <c r="D31" s="40"/>
      <c r="E31" s="40"/>
      <c r="F31" s="40"/>
      <c r="G31" s="40"/>
      <c r="H31" s="40"/>
      <c r="I31" s="40" t="s">
        <v>129</v>
      </c>
      <c r="J31" s="40"/>
      <c r="K31" s="40"/>
      <c r="L31" s="40"/>
      <c r="M31" s="40"/>
      <c r="N31" s="40"/>
      <c r="O31" s="40"/>
      <c r="P31" s="40"/>
      <c r="Q31" s="40"/>
    </row>
    <row r="32" spans="2:17">
      <c r="B32" s="40"/>
      <c r="C32" s="40"/>
      <c r="D32" s="40"/>
      <c r="E32" s="40"/>
      <c r="F32" s="40"/>
      <c r="G32" s="40"/>
      <c r="H32" s="40"/>
      <c r="I32" s="40" t="s">
        <v>130</v>
      </c>
      <c r="J32" s="40"/>
      <c r="K32" s="40"/>
      <c r="L32" s="40"/>
      <c r="M32" s="40"/>
      <c r="N32" s="40"/>
      <c r="O32" s="40"/>
      <c r="P32" s="40"/>
      <c r="Q32" s="40"/>
    </row>
    <row r="33" spans="2:17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2:17"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</sheetData>
  <phoneticPr fontId="5" type="noConversion"/>
  <pageMargins left="0.7" right="0.7" top="0.75" bottom="0.75" header="0.3" footer="0.3"/>
  <pageSetup orientation="portrait" r:id="rId1"/>
  <headerFooter>
    <oddFooter>&amp;L&amp;1#&amp;"Calibri"&amp;10&amp;K000000Classification: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37A74-0DC0-42CE-8E47-C67C93770A49}">
  <sheetPr codeName="Sheet13"/>
  <dimension ref="A1:G8"/>
  <sheetViews>
    <sheetView showGridLines="0" workbookViewId="0">
      <selection activeCell="A10" sqref="A10"/>
    </sheetView>
  </sheetViews>
  <sheetFormatPr defaultRowHeight="14.5"/>
  <cols>
    <col min="1" max="1" width="20.08984375" bestFit="1" customWidth="1"/>
    <col min="3" max="3" width="10.6328125" bestFit="1" customWidth="1"/>
    <col min="4" max="4" width="13.90625" bestFit="1" customWidth="1"/>
    <col min="5" max="5" width="11.54296875" bestFit="1" customWidth="1"/>
    <col min="6" max="6" width="11.54296875" customWidth="1"/>
    <col min="7" max="7" width="14.36328125" bestFit="1" customWidth="1"/>
  </cols>
  <sheetData>
    <row r="1" spans="1:7" ht="15">
      <c r="A1" s="14" t="s">
        <v>97</v>
      </c>
      <c r="B1" s="15" t="s">
        <v>32</v>
      </c>
      <c r="C1" s="15" t="s">
        <v>113</v>
      </c>
      <c r="D1" s="15" t="s">
        <v>52</v>
      </c>
      <c r="E1" s="15" t="s">
        <v>114</v>
      </c>
      <c r="F1" s="14" t="s">
        <v>160</v>
      </c>
      <c r="G1" s="18" t="s">
        <v>159</v>
      </c>
    </row>
    <row r="2" spans="1:7" ht="15">
      <c r="A2" s="26"/>
      <c r="B2" s="28"/>
      <c r="C2" s="29"/>
      <c r="D2" s="30"/>
      <c r="E2" s="31"/>
      <c r="F2" s="31"/>
      <c r="G2" s="33"/>
    </row>
    <row r="3" spans="1:7" ht="15">
      <c r="A3" s="26"/>
      <c r="B3" s="28"/>
      <c r="C3" s="29"/>
      <c r="D3" s="30"/>
      <c r="E3" s="31"/>
      <c r="F3" s="31"/>
      <c r="G3" s="33"/>
    </row>
    <row r="4" spans="1:7" ht="15">
      <c r="A4" s="26"/>
      <c r="B4" s="28"/>
      <c r="C4" s="30"/>
      <c r="D4" s="30"/>
      <c r="E4" s="31"/>
      <c r="F4" s="31"/>
      <c r="G4" s="33"/>
    </row>
    <row r="5" spans="1:7" ht="15">
      <c r="A5" s="26"/>
      <c r="B5" s="28"/>
      <c r="C5" s="30"/>
      <c r="D5" s="30"/>
      <c r="E5" s="31"/>
      <c r="F5" s="31"/>
      <c r="G5" s="33"/>
    </row>
    <row r="6" spans="1:7" ht="15">
      <c r="A6" s="26"/>
      <c r="B6" s="28"/>
      <c r="C6" s="30"/>
      <c r="D6" s="30"/>
      <c r="E6" s="31"/>
      <c r="F6" s="31"/>
      <c r="G6" s="33"/>
    </row>
    <row r="7" spans="1:7" ht="15">
      <c r="A7" s="26"/>
      <c r="B7" s="28"/>
      <c r="C7" s="30"/>
      <c r="D7" s="30"/>
      <c r="E7" s="31"/>
      <c r="F7" s="31"/>
      <c r="G7" s="33"/>
    </row>
    <row r="8" spans="1:7" ht="15">
      <c r="A8" s="26"/>
      <c r="B8" s="28"/>
      <c r="C8" s="29"/>
      <c r="D8" s="29"/>
      <c r="E8" s="31"/>
      <c r="F8" s="31"/>
      <c r="G8" s="33"/>
    </row>
  </sheetData>
  <conditionalFormatting sqref="D2:D5">
    <cfRule type="duplicateValues" dxfId="139" priority="3"/>
    <cfRule type="duplicateValues" dxfId="138" priority="4"/>
    <cfRule type="duplicateValues" dxfId="137" priority="5"/>
    <cfRule type="duplicateValues" dxfId="136" priority="6"/>
    <cfRule type="duplicateValues" dxfId="135" priority="7"/>
  </conditionalFormatting>
  <conditionalFormatting sqref="D2:D6">
    <cfRule type="duplicateValues" dxfId="134" priority="2"/>
  </conditionalFormatting>
  <conditionalFormatting sqref="D2:D7">
    <cfRule type="duplicateValues" dxfId="133" priority="1"/>
  </conditionalFormatting>
  <conditionalFormatting sqref="D1:F1">
    <cfRule type="duplicateValues" dxfId="132" priority="93"/>
    <cfRule type="duplicateValues" dxfId="131" priority="94"/>
    <cfRule type="duplicateValues" dxfId="130" priority="95"/>
    <cfRule type="duplicateValues" dxfId="129" priority="96"/>
    <cfRule type="duplicateValues" dxfId="128" priority="97"/>
    <cfRule type="duplicateValues" dxfId="127" priority="98"/>
    <cfRule type="duplicateValues" dxfId="126" priority="99"/>
    <cfRule type="duplicateValues" dxfId="125" priority="100"/>
    <cfRule type="duplicateValues" dxfId="124" priority="101"/>
  </conditionalFormatting>
  <conditionalFormatting sqref="D8">
    <cfRule type="duplicateValues" dxfId="123" priority="203"/>
  </conditionalFormatting>
  <conditionalFormatting sqref="D8">
    <cfRule type="duplicateValues" dxfId="122" priority="205"/>
  </conditionalFormatting>
  <conditionalFormatting sqref="D8">
    <cfRule type="duplicateValues" dxfId="121" priority="207"/>
  </conditionalFormatting>
  <conditionalFormatting sqref="D8">
    <cfRule type="duplicateValues" dxfId="120" priority="209"/>
  </conditionalFormatting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859E690-54E7-470A-8819-3F573B21F4F1}">
          <x14:formula1>
            <xm:f>Source!$C$2:$C$20</xm:f>
          </x14:formula1>
          <xm:sqref>C2:C8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7007-9E6A-4471-B348-E707F1120AFA}">
  <sheetPr codeName="Sheet14"/>
  <dimension ref="A1:H10"/>
  <sheetViews>
    <sheetView showGridLines="0" zoomScaleNormal="100" workbookViewId="0">
      <selection activeCell="A2" sqref="A2:H10"/>
    </sheetView>
  </sheetViews>
  <sheetFormatPr defaultRowHeight="14.5"/>
  <cols>
    <col min="1" max="1" width="20.08984375" bestFit="1" customWidth="1"/>
    <col min="2" max="2" width="12.6328125" bestFit="1" customWidth="1"/>
    <col min="3" max="3" width="12.54296875" bestFit="1" customWidth="1"/>
    <col min="4" max="4" width="12.08984375" customWidth="1"/>
    <col min="5" max="5" width="14.08984375" bestFit="1" customWidth="1"/>
    <col min="6" max="6" width="11.90625" customWidth="1"/>
    <col min="7" max="7" width="16.6328125" bestFit="1" customWidth="1"/>
    <col min="8" max="8" width="14.36328125" bestFit="1" customWidth="1"/>
  </cols>
  <sheetData>
    <row r="1" spans="1:8" ht="15">
      <c r="A1" s="14" t="s">
        <v>97</v>
      </c>
      <c r="B1" s="15" t="s">
        <v>32</v>
      </c>
      <c r="C1" s="15" t="s">
        <v>113</v>
      </c>
      <c r="D1" s="15" t="s">
        <v>52</v>
      </c>
      <c r="E1" s="15" t="s">
        <v>163</v>
      </c>
      <c r="F1" s="14" t="s">
        <v>164</v>
      </c>
      <c r="G1" s="14" t="s">
        <v>160</v>
      </c>
      <c r="H1" s="18" t="s">
        <v>159</v>
      </c>
    </row>
    <row r="2" spans="1:8" ht="15">
      <c r="A2" s="26"/>
      <c r="B2" s="28"/>
      <c r="C2" s="29"/>
      <c r="D2" s="30"/>
      <c r="E2" s="31"/>
      <c r="F2" s="31"/>
      <c r="G2" s="31"/>
      <c r="H2" s="33"/>
    </row>
    <row r="3" spans="1:8" ht="15">
      <c r="A3" s="26"/>
      <c r="B3" s="28"/>
      <c r="C3" s="29"/>
      <c r="D3" s="30"/>
      <c r="E3" s="31"/>
      <c r="F3" s="31"/>
      <c r="G3" s="31"/>
      <c r="H3" s="33"/>
    </row>
    <row r="4" spans="1:8" ht="15">
      <c r="A4" s="26"/>
      <c r="B4" s="28"/>
      <c r="C4" s="30"/>
      <c r="D4" s="30"/>
      <c r="E4" s="31"/>
      <c r="F4" s="31"/>
      <c r="G4" s="31"/>
      <c r="H4" s="33"/>
    </row>
    <row r="5" spans="1:8" ht="15">
      <c r="A5" s="26"/>
      <c r="B5" s="28"/>
      <c r="C5" s="30"/>
      <c r="D5" s="30"/>
      <c r="E5" s="31"/>
      <c r="F5" s="31"/>
      <c r="G5" s="31"/>
      <c r="H5" s="33"/>
    </row>
    <row r="6" spans="1:8" ht="15">
      <c r="A6" s="26"/>
      <c r="B6" s="28"/>
      <c r="C6" s="30"/>
      <c r="D6" s="30"/>
      <c r="E6" s="31"/>
      <c r="F6" s="31"/>
      <c r="G6" s="31"/>
      <c r="H6" s="33"/>
    </row>
    <row r="7" spans="1:8" ht="15">
      <c r="A7" s="26"/>
      <c r="B7" s="28"/>
      <c r="C7" s="30"/>
      <c r="D7" s="30"/>
      <c r="E7" s="31"/>
      <c r="F7" s="31"/>
      <c r="G7" s="31"/>
      <c r="H7" s="33"/>
    </row>
    <row r="8" spans="1:8" ht="15">
      <c r="A8" s="26"/>
      <c r="B8" s="28"/>
      <c r="C8" s="29"/>
      <c r="D8" s="29"/>
      <c r="E8" s="31"/>
      <c r="F8" s="31"/>
      <c r="G8" s="31"/>
      <c r="H8" s="33"/>
    </row>
    <row r="9" spans="1:8" ht="15">
      <c r="A9" s="26"/>
      <c r="B9" s="28"/>
      <c r="C9" s="29"/>
      <c r="D9" s="31"/>
      <c r="E9" s="31"/>
      <c r="F9" s="31"/>
      <c r="G9" s="31"/>
      <c r="H9" s="33"/>
    </row>
    <row r="10" spans="1:8" ht="15">
      <c r="A10" s="26"/>
      <c r="B10" s="28"/>
      <c r="C10" s="29"/>
      <c r="D10" s="31"/>
      <c r="E10" s="31"/>
      <c r="F10" s="31"/>
      <c r="G10" s="31"/>
      <c r="H10" s="33"/>
    </row>
  </sheetData>
  <phoneticPr fontId="5" type="noConversion"/>
  <conditionalFormatting sqref="D2:D5">
    <cfRule type="duplicateValues" dxfId="107" priority="3"/>
    <cfRule type="duplicateValues" dxfId="106" priority="4"/>
    <cfRule type="duplicateValues" dxfId="105" priority="5"/>
    <cfRule type="duplicateValues" dxfId="104" priority="6"/>
    <cfRule type="duplicateValues" dxfId="103" priority="7"/>
  </conditionalFormatting>
  <conditionalFormatting sqref="D2:D6">
    <cfRule type="duplicateValues" dxfId="102" priority="2"/>
  </conditionalFormatting>
  <conditionalFormatting sqref="D2:D7">
    <cfRule type="duplicateValues" dxfId="101" priority="1"/>
  </conditionalFormatting>
  <conditionalFormatting sqref="D1:G1">
    <cfRule type="duplicateValues" dxfId="100" priority="17"/>
    <cfRule type="duplicateValues" dxfId="99" priority="18"/>
    <cfRule type="duplicateValues" dxfId="98" priority="19"/>
    <cfRule type="duplicateValues" dxfId="97" priority="20"/>
    <cfRule type="duplicateValues" dxfId="96" priority="21"/>
    <cfRule type="duplicateValues" dxfId="95" priority="22"/>
    <cfRule type="duplicateValues" dxfId="94" priority="23"/>
    <cfRule type="duplicateValues" dxfId="93" priority="24"/>
    <cfRule type="duplicateValues" dxfId="92" priority="25"/>
  </conditionalFormatting>
  <conditionalFormatting sqref="D8">
    <cfRule type="duplicateValues" dxfId="91" priority="210"/>
  </conditionalFormatting>
  <conditionalFormatting sqref="D8">
    <cfRule type="duplicateValues" dxfId="90" priority="211"/>
  </conditionalFormatting>
  <conditionalFormatting sqref="D8">
    <cfRule type="duplicateValues" dxfId="89" priority="212"/>
  </conditionalFormatting>
  <conditionalFormatting sqref="D8">
    <cfRule type="duplicateValues" dxfId="88" priority="213"/>
  </conditionalFormatting>
  <pageMargins left="0.7" right="0.7" top="0.75" bottom="0.75" header="0.3" footer="0.3"/>
  <pageSetup scale="65"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041A7C-3B24-4342-9C38-D9C29D9995D7}">
          <x14:formula1>
            <xm:f>Source!$C$2:$C$21</xm:f>
          </x14:formula1>
          <xm:sqref>C2:C10</xm:sqref>
        </x14:dataValidation>
        <x14:dataValidation type="list" allowBlank="1" showInputMessage="1" showErrorMessage="1" xr:uid="{781D5FB6-230B-4E1F-BEA1-B8710B2DAA56}">
          <x14:formula1>
            <xm:f>Source!$K$2:$K$5</xm:f>
          </x14:formula1>
          <xm:sqref>E2:E10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CCEA-13B4-4CD0-ABD2-CF93E93ABF3A}">
  <sheetPr codeName="Sheet15"/>
  <dimension ref="A1:G9"/>
  <sheetViews>
    <sheetView workbookViewId="0">
      <selection activeCell="A2" sqref="A2:G9"/>
    </sheetView>
  </sheetViews>
  <sheetFormatPr defaultRowHeight="14.5"/>
  <cols>
    <col min="1" max="1" width="20.08984375" bestFit="1" customWidth="1"/>
    <col min="2" max="2" width="12.6328125" bestFit="1" customWidth="1"/>
    <col min="3" max="3" width="12.54296875" bestFit="1" customWidth="1"/>
    <col min="4" max="4" width="13.90625" bestFit="1" customWidth="1"/>
    <col min="5" max="5" width="12.26953125" customWidth="1"/>
    <col min="6" max="6" width="11.1796875" customWidth="1"/>
    <col min="7" max="7" width="14.36328125" bestFit="1" customWidth="1"/>
  </cols>
  <sheetData>
    <row r="1" spans="1:7" ht="15">
      <c r="A1" s="14" t="s">
        <v>97</v>
      </c>
      <c r="B1" s="15" t="s">
        <v>32</v>
      </c>
      <c r="C1" s="15" t="s">
        <v>113</v>
      </c>
      <c r="D1" s="15" t="s">
        <v>52</v>
      </c>
      <c r="E1" s="15" t="s">
        <v>114</v>
      </c>
      <c r="F1" s="14" t="s">
        <v>160</v>
      </c>
      <c r="G1" s="18" t="s">
        <v>159</v>
      </c>
    </row>
    <row r="2" spans="1:7" ht="15">
      <c r="A2" s="26"/>
      <c r="B2" s="28"/>
      <c r="C2" s="29"/>
      <c r="D2" s="30"/>
      <c r="E2" s="31"/>
      <c r="F2" s="31"/>
      <c r="G2" s="33"/>
    </row>
    <row r="3" spans="1:7" ht="15">
      <c r="A3" s="26"/>
      <c r="B3" s="28"/>
      <c r="C3" s="29"/>
      <c r="D3" s="30"/>
      <c r="E3" s="31"/>
      <c r="F3" s="31"/>
      <c r="G3" s="33"/>
    </row>
    <row r="4" spans="1:7" ht="15">
      <c r="A4" s="26"/>
      <c r="B4" s="28"/>
      <c r="C4" s="30"/>
      <c r="D4" s="30"/>
      <c r="E4" s="31"/>
      <c r="F4" s="31"/>
      <c r="G4" s="33"/>
    </row>
    <row r="5" spans="1:7" ht="15">
      <c r="A5" s="26"/>
      <c r="B5" s="28"/>
      <c r="C5" s="30"/>
      <c r="D5" s="30"/>
      <c r="E5" s="31"/>
      <c r="F5" s="31"/>
      <c r="G5" s="33"/>
    </row>
    <row r="6" spans="1:7" ht="15">
      <c r="A6" s="26"/>
      <c r="B6" s="28"/>
      <c r="C6" s="30"/>
      <c r="D6" s="30"/>
      <c r="E6" s="31"/>
      <c r="F6" s="31"/>
      <c r="G6" s="33"/>
    </row>
    <row r="7" spans="1:7" ht="15">
      <c r="A7" s="26"/>
      <c r="B7" s="28"/>
      <c r="C7" s="30"/>
      <c r="D7" s="30"/>
      <c r="E7" s="31"/>
      <c r="F7" s="31"/>
      <c r="G7" s="33"/>
    </row>
    <row r="8" spans="1:7" ht="15">
      <c r="A8" s="26"/>
      <c r="B8" s="28"/>
      <c r="C8" s="29"/>
      <c r="D8" s="29"/>
      <c r="E8" s="31"/>
      <c r="F8" s="31"/>
      <c r="G8" s="33"/>
    </row>
    <row r="9" spans="1:7" ht="15">
      <c r="A9" s="26"/>
      <c r="B9" s="28"/>
      <c r="C9" s="29"/>
      <c r="D9" s="31"/>
      <c r="E9" s="31"/>
      <c r="F9" s="31"/>
      <c r="G9" s="33"/>
    </row>
  </sheetData>
  <conditionalFormatting sqref="D2:D5">
    <cfRule type="duplicateValues" dxfId="74" priority="3"/>
    <cfRule type="duplicateValues" dxfId="73" priority="4"/>
    <cfRule type="duplicateValues" dxfId="72" priority="5"/>
    <cfRule type="duplicateValues" dxfId="71" priority="6"/>
    <cfRule type="duplicateValues" dxfId="70" priority="7"/>
  </conditionalFormatting>
  <conditionalFormatting sqref="D2:D6">
    <cfRule type="duplicateValues" dxfId="69" priority="2"/>
  </conditionalFormatting>
  <conditionalFormatting sqref="D2:D7">
    <cfRule type="duplicateValues" dxfId="68" priority="1"/>
  </conditionalFormatting>
  <conditionalFormatting sqref="D1:F1">
    <cfRule type="duplicateValues" dxfId="67" priority="148"/>
    <cfRule type="duplicateValues" dxfId="66" priority="149"/>
    <cfRule type="duplicateValues" dxfId="65" priority="150"/>
    <cfRule type="duplicateValues" dxfId="64" priority="151"/>
    <cfRule type="duplicateValues" dxfId="63" priority="152"/>
    <cfRule type="duplicateValues" dxfId="62" priority="153"/>
    <cfRule type="duplicateValues" dxfId="61" priority="154"/>
    <cfRule type="duplicateValues" dxfId="60" priority="155"/>
    <cfRule type="duplicateValues" dxfId="59" priority="156"/>
  </conditionalFormatting>
  <conditionalFormatting sqref="D8">
    <cfRule type="duplicateValues" dxfId="58" priority="214"/>
  </conditionalFormatting>
  <conditionalFormatting sqref="D8">
    <cfRule type="duplicateValues" dxfId="57" priority="215"/>
  </conditionalFormatting>
  <conditionalFormatting sqref="D8">
    <cfRule type="duplicateValues" dxfId="56" priority="216"/>
  </conditionalFormatting>
  <conditionalFormatting sqref="D8">
    <cfRule type="duplicateValues" dxfId="55" priority="217"/>
  </conditionalFormatting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375880-8BAE-4251-9BE8-41834D1CEEBF}">
          <x14:formula1>
            <xm:f>Source!$C$2:$C$22</xm:f>
          </x14:formula1>
          <xm:sqref>C2:C9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B2785-016E-46B8-B3F6-F08EA0B86879}">
  <sheetPr codeName="Sheet21"/>
  <dimension ref="A1:M1"/>
  <sheetViews>
    <sheetView showGridLines="0" workbookViewId="0">
      <selection sqref="A1:M11"/>
    </sheetView>
  </sheetViews>
  <sheetFormatPr defaultRowHeight="14.5"/>
  <cols>
    <col min="1" max="1" width="12.36328125" customWidth="1"/>
    <col min="2" max="2" width="10.26953125" customWidth="1"/>
    <col min="3" max="3" width="15.1796875" customWidth="1"/>
    <col min="4" max="4" width="11.08984375" customWidth="1"/>
    <col min="5" max="5" width="9" customWidth="1"/>
    <col min="6" max="6" width="14.453125" customWidth="1"/>
    <col min="7" max="7" width="10.453125" customWidth="1"/>
    <col min="8" max="8" width="11.26953125" customWidth="1"/>
    <col min="9" max="9" width="12.1796875" customWidth="1"/>
    <col min="10" max="10" width="17.36328125" customWidth="1"/>
    <col min="12" max="12" width="11.36328125" customWidth="1"/>
    <col min="13" max="13" width="10.36328125" customWidth="1"/>
  </cols>
  <sheetData>
    <row r="1" spans="1:13">
      <c r="A1" t="s">
        <v>32</v>
      </c>
      <c r="B1" t="s">
        <v>52</v>
      </c>
      <c r="C1" t="s">
        <v>89</v>
      </c>
      <c r="D1" t="s">
        <v>80</v>
      </c>
      <c r="E1" t="s">
        <v>90</v>
      </c>
      <c r="F1" t="s">
        <v>91</v>
      </c>
      <c r="G1" t="s">
        <v>92</v>
      </c>
      <c r="H1" t="s">
        <v>93</v>
      </c>
      <c r="I1" t="s">
        <v>94</v>
      </c>
      <c r="J1" t="s">
        <v>95</v>
      </c>
      <c r="K1" t="s">
        <v>96</v>
      </c>
      <c r="L1" t="s">
        <v>119</v>
      </c>
      <c r="M1" t="s">
        <v>84</v>
      </c>
    </row>
  </sheetData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0530-90CA-4F71-919F-DBF861A24EFC}">
  <sheetPr codeName="Sheet2"/>
  <dimension ref="A1:E1"/>
  <sheetViews>
    <sheetView workbookViewId="0">
      <selection activeCell="B2" sqref="B2:B9"/>
    </sheetView>
  </sheetViews>
  <sheetFormatPr defaultRowHeight="14.5"/>
  <cols>
    <col min="1" max="2" width="9.90625" customWidth="1"/>
    <col min="3" max="3" width="10" customWidth="1"/>
  </cols>
  <sheetData>
    <row r="1" spans="1:5">
      <c r="A1" t="s">
        <v>32</v>
      </c>
      <c r="B1" t="s">
        <v>52</v>
      </c>
      <c r="C1" t="s">
        <v>48</v>
      </c>
      <c r="D1" t="s">
        <v>49</v>
      </c>
      <c r="E1" t="s">
        <v>50</v>
      </c>
    </row>
  </sheetData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0880CCE-BB78-456A-BB29-4AA88FB3B737}">
          <x14:formula1>
            <xm:f>Source!$D$2:$D$12</xm:f>
          </x14:formula1>
          <xm:sqref>B2:B9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05B9B-8E8F-4401-AC66-84C519715F5B}">
  <sheetPr codeName="Sheet16"/>
  <dimension ref="A1:F8"/>
  <sheetViews>
    <sheetView workbookViewId="0">
      <selection activeCell="A2" sqref="A2:F8"/>
    </sheetView>
  </sheetViews>
  <sheetFormatPr defaultRowHeight="14.5"/>
  <cols>
    <col min="1" max="1" width="20.08984375" bestFit="1" customWidth="1"/>
    <col min="3" max="3" width="12.54296875" bestFit="1" customWidth="1"/>
    <col min="4" max="4" width="13.90625" bestFit="1" customWidth="1"/>
    <col min="5" max="5" width="14.08984375" bestFit="1" customWidth="1"/>
    <col min="6" max="6" width="12.26953125" bestFit="1" customWidth="1"/>
  </cols>
  <sheetData>
    <row r="1" spans="1:6" ht="15">
      <c r="A1" s="14" t="s">
        <v>97</v>
      </c>
      <c r="B1" s="15" t="s">
        <v>32</v>
      </c>
      <c r="C1" s="15" t="s">
        <v>113</v>
      </c>
      <c r="D1" s="15" t="s">
        <v>52</v>
      </c>
      <c r="E1" s="15" t="s">
        <v>160</v>
      </c>
      <c r="F1" s="18" t="s">
        <v>159</v>
      </c>
    </row>
    <row r="2" spans="1:6" ht="15">
      <c r="A2" s="26"/>
      <c r="B2" s="28"/>
      <c r="C2" s="29"/>
      <c r="D2" s="30"/>
      <c r="E2" s="31"/>
      <c r="F2" s="33"/>
    </row>
    <row r="3" spans="1:6" ht="15">
      <c r="A3" s="26"/>
      <c r="B3" s="28"/>
      <c r="C3" s="29"/>
      <c r="D3" s="30"/>
      <c r="E3" s="31"/>
      <c r="F3" s="33"/>
    </row>
    <row r="4" spans="1:6" ht="15">
      <c r="A4" s="26"/>
      <c r="B4" s="28"/>
      <c r="C4" s="30"/>
      <c r="D4" s="30"/>
      <c r="E4" s="31"/>
      <c r="F4" s="33"/>
    </row>
    <row r="5" spans="1:6" ht="15">
      <c r="A5" s="26"/>
      <c r="B5" s="28"/>
      <c r="C5" s="30"/>
      <c r="D5" s="30"/>
      <c r="E5" s="31"/>
      <c r="F5" s="33"/>
    </row>
    <row r="6" spans="1:6" ht="15">
      <c r="A6" s="26"/>
      <c r="B6" s="28"/>
      <c r="C6" s="30"/>
      <c r="D6" s="30"/>
      <c r="E6" s="31"/>
      <c r="F6" s="33"/>
    </row>
    <row r="7" spans="1:6" ht="15">
      <c r="A7" s="26"/>
      <c r="B7" s="28"/>
      <c r="C7" s="30"/>
      <c r="D7" s="30"/>
      <c r="E7" s="31"/>
      <c r="F7" s="33"/>
    </row>
    <row r="8" spans="1:6" ht="15">
      <c r="A8" s="26"/>
      <c r="B8" s="28"/>
      <c r="C8" s="29"/>
      <c r="D8" s="29"/>
      <c r="E8" s="31"/>
      <c r="F8" s="33"/>
    </row>
  </sheetData>
  <conditionalFormatting sqref="D2:D5">
    <cfRule type="duplicateValues" dxfId="42" priority="3"/>
    <cfRule type="duplicateValues" dxfId="41" priority="4"/>
    <cfRule type="duplicateValues" dxfId="40" priority="5"/>
    <cfRule type="duplicateValues" dxfId="39" priority="6"/>
    <cfRule type="duplicateValues" dxfId="38" priority="7"/>
  </conditionalFormatting>
  <conditionalFormatting sqref="D2:D6">
    <cfRule type="duplicateValues" dxfId="37" priority="2"/>
  </conditionalFormatting>
  <conditionalFormatting sqref="D2:D7">
    <cfRule type="duplicateValues" dxfId="36" priority="1"/>
  </conditionalFormatting>
  <conditionalFormatting sqref="D1:E1">
    <cfRule type="duplicateValues" dxfId="35" priority="177"/>
    <cfRule type="duplicateValues" dxfId="34" priority="178"/>
    <cfRule type="duplicateValues" dxfId="33" priority="179"/>
    <cfRule type="duplicateValues" dxfId="32" priority="180"/>
    <cfRule type="duplicateValues" dxfId="31" priority="181"/>
    <cfRule type="duplicateValues" dxfId="30" priority="182"/>
    <cfRule type="duplicateValues" dxfId="29" priority="183"/>
    <cfRule type="duplicateValues" dxfId="28" priority="184"/>
    <cfRule type="duplicateValues" dxfId="27" priority="185"/>
  </conditionalFormatting>
  <conditionalFormatting sqref="D8">
    <cfRule type="duplicateValues" dxfId="26" priority="218"/>
  </conditionalFormatting>
  <conditionalFormatting sqref="D8">
    <cfRule type="duplicateValues" dxfId="25" priority="220"/>
  </conditionalFormatting>
  <conditionalFormatting sqref="D8">
    <cfRule type="duplicateValues" dxfId="24" priority="222"/>
  </conditionalFormatting>
  <conditionalFormatting sqref="D8">
    <cfRule type="duplicateValues" dxfId="23" priority="224"/>
  </conditionalFormatting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BE0748-520C-42F3-AC81-CB063F53D3A7}">
          <x14:formula1>
            <xm:f>Source!$C$2:$C$21</xm:f>
          </x14:formula1>
          <xm:sqref>C2:C8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5D37-977B-4A82-90CB-29CF313BF020}">
  <sheetPr codeName="Sheet9"/>
  <dimension ref="A1:H54"/>
  <sheetViews>
    <sheetView showGridLines="0" zoomScale="55" zoomScaleNormal="55" workbookViewId="0">
      <selection activeCell="C25" sqref="C25"/>
    </sheetView>
  </sheetViews>
  <sheetFormatPr defaultRowHeight="14.5"/>
  <cols>
    <col min="1" max="1" width="15.36328125" customWidth="1"/>
    <col min="2" max="2" width="20.26953125" customWidth="1"/>
    <col min="3" max="3" width="23.7265625" customWidth="1"/>
    <col min="4" max="4" width="15.6328125" customWidth="1"/>
    <col min="5" max="5" width="20.26953125" customWidth="1"/>
    <col min="6" max="6" width="17.453125" customWidth="1"/>
    <col min="7" max="7" width="22.54296875" customWidth="1"/>
    <col min="8" max="8" width="24.36328125" customWidth="1"/>
  </cols>
  <sheetData>
    <row r="1" spans="1:8">
      <c r="A1" s="36" t="s">
        <v>32</v>
      </c>
      <c r="B1" s="91" t="s">
        <v>66</v>
      </c>
      <c r="C1" s="91" t="s">
        <v>67</v>
      </c>
      <c r="D1" s="91" t="s">
        <v>48</v>
      </c>
      <c r="E1" s="91" t="s">
        <v>68</v>
      </c>
      <c r="F1" s="91" t="s">
        <v>69</v>
      </c>
      <c r="G1" s="91" t="s">
        <v>70</v>
      </c>
      <c r="H1" s="35" t="s">
        <v>71</v>
      </c>
    </row>
    <row r="2" spans="1:8">
      <c r="A2" s="41">
        <v>1</v>
      </c>
      <c r="B2" s="8"/>
      <c r="C2" s="8"/>
      <c r="D2" s="8"/>
      <c r="E2" s="8"/>
      <c r="F2" s="8"/>
      <c r="G2" s="8">
        <f>D2-E2</f>
        <v>0</v>
      </c>
      <c r="H2" s="90">
        <f>B2-C2</f>
        <v>0</v>
      </c>
    </row>
    <row r="3" spans="1:8">
      <c r="A3" s="41">
        <v>2</v>
      </c>
      <c r="B3" s="8"/>
      <c r="C3" s="8"/>
      <c r="D3" s="8"/>
      <c r="E3" s="8"/>
      <c r="F3" s="8"/>
      <c r="G3" s="8"/>
      <c r="H3" s="90"/>
    </row>
    <row r="4" spans="1:8">
      <c r="A4" s="41">
        <v>3</v>
      </c>
      <c r="B4" s="8"/>
      <c r="C4" s="8"/>
      <c r="D4" s="8"/>
      <c r="E4" s="8"/>
      <c r="F4" s="8"/>
      <c r="G4" s="8"/>
      <c r="H4" s="90"/>
    </row>
    <row r="5" spans="1:8">
      <c r="A5" s="41">
        <v>4</v>
      </c>
      <c r="B5" s="8"/>
      <c r="C5" s="8"/>
      <c r="D5" s="8"/>
      <c r="E5" s="8"/>
      <c r="F5" s="8"/>
      <c r="G5" s="8"/>
      <c r="H5" s="90"/>
    </row>
    <row r="6" spans="1:8" ht="15" customHeight="1">
      <c r="A6" s="41">
        <v>5</v>
      </c>
      <c r="B6" s="8"/>
      <c r="C6" s="8"/>
      <c r="D6" s="8"/>
      <c r="E6" s="8"/>
      <c r="F6" s="8"/>
      <c r="G6" s="8"/>
      <c r="H6" s="90"/>
    </row>
    <row r="7" spans="1:8">
      <c r="A7" s="41">
        <v>6</v>
      </c>
      <c r="B7" s="8"/>
      <c r="C7" s="8"/>
      <c r="D7" s="8"/>
      <c r="E7" s="8"/>
      <c r="F7" s="8"/>
      <c r="G7" s="8"/>
      <c r="H7" s="90"/>
    </row>
    <row r="8" spans="1:8">
      <c r="A8" s="41">
        <v>7</v>
      </c>
      <c r="B8" s="8"/>
      <c r="C8" s="8"/>
      <c r="D8" s="8"/>
      <c r="E8" s="8"/>
      <c r="F8" s="8"/>
      <c r="G8" s="8"/>
      <c r="H8" s="90"/>
    </row>
    <row r="9" spans="1:8">
      <c r="A9" s="41">
        <v>8</v>
      </c>
      <c r="B9" s="8"/>
      <c r="C9" s="8"/>
      <c r="D9" s="8"/>
      <c r="E9" s="8"/>
      <c r="F9" s="8"/>
      <c r="G9" s="8"/>
      <c r="H9" s="90"/>
    </row>
    <row r="10" spans="1:8">
      <c r="A10" s="41">
        <v>9</v>
      </c>
      <c r="B10" s="8"/>
      <c r="C10" s="8"/>
      <c r="D10" s="8"/>
      <c r="E10" s="8"/>
      <c r="F10" s="8"/>
      <c r="G10" s="8"/>
      <c r="H10" s="90"/>
    </row>
    <row r="11" spans="1:8">
      <c r="A11" s="41">
        <v>10</v>
      </c>
      <c r="B11" s="8"/>
      <c r="C11" s="8"/>
      <c r="D11" s="8"/>
      <c r="E11" s="8"/>
      <c r="F11" s="8"/>
      <c r="G11" s="8"/>
      <c r="H11" s="90"/>
    </row>
    <row r="12" spans="1:8">
      <c r="A12" s="41">
        <v>11</v>
      </c>
      <c r="B12" s="8"/>
      <c r="C12" s="8"/>
      <c r="D12" s="8"/>
      <c r="E12" s="8"/>
      <c r="F12" s="8"/>
      <c r="G12" s="8"/>
      <c r="H12" s="90"/>
    </row>
    <row r="13" spans="1:8">
      <c r="A13" s="41">
        <v>12</v>
      </c>
      <c r="B13" s="8"/>
      <c r="C13" s="8"/>
      <c r="D13" s="8"/>
      <c r="E13" s="8"/>
      <c r="F13" s="8"/>
      <c r="G13" s="8"/>
      <c r="H13" s="90"/>
    </row>
    <row r="14" spans="1:8">
      <c r="A14" s="41">
        <v>13</v>
      </c>
      <c r="B14" s="8"/>
      <c r="C14" s="8"/>
      <c r="D14" s="8"/>
      <c r="E14" s="8"/>
      <c r="F14" s="8"/>
      <c r="G14" s="8"/>
      <c r="H14" s="90"/>
    </row>
    <row r="15" spans="1:8">
      <c r="A15" s="41">
        <v>14</v>
      </c>
      <c r="B15" s="8"/>
      <c r="C15" s="8"/>
      <c r="D15" s="8"/>
      <c r="E15" s="8"/>
      <c r="F15" s="8"/>
      <c r="G15" s="8"/>
      <c r="H15" s="90"/>
    </row>
    <row r="16" spans="1:8">
      <c r="A16" s="41">
        <v>15</v>
      </c>
      <c r="B16" s="8"/>
      <c r="C16" s="8"/>
      <c r="D16" s="8"/>
      <c r="E16" s="8"/>
      <c r="F16" s="8"/>
      <c r="G16" s="8"/>
      <c r="H16" s="90"/>
    </row>
    <row r="17" spans="1:8">
      <c r="A17" s="41">
        <v>16</v>
      </c>
      <c r="B17" s="8"/>
      <c r="C17" s="8"/>
      <c r="D17" s="8"/>
      <c r="E17" s="8"/>
      <c r="F17" s="8"/>
      <c r="G17" s="8"/>
      <c r="H17" s="90"/>
    </row>
    <row r="18" spans="1:8">
      <c r="A18" s="41">
        <v>17</v>
      </c>
      <c r="B18" s="8"/>
      <c r="C18" s="8"/>
      <c r="D18" s="8"/>
      <c r="E18" s="8"/>
      <c r="F18" s="8"/>
      <c r="G18" s="8"/>
      <c r="H18" s="90"/>
    </row>
    <row r="19" spans="1:8">
      <c r="A19" s="41">
        <v>18</v>
      </c>
      <c r="B19" s="8"/>
      <c r="C19" s="8"/>
      <c r="D19" s="8"/>
      <c r="E19" s="8"/>
      <c r="F19" s="8"/>
      <c r="G19" s="8"/>
      <c r="H19" s="90"/>
    </row>
    <row r="20" spans="1:8">
      <c r="A20" s="41">
        <v>19</v>
      </c>
      <c r="B20" s="8"/>
      <c r="C20" s="8"/>
      <c r="D20" s="8"/>
      <c r="E20" s="8"/>
      <c r="F20" s="8"/>
      <c r="G20" s="8"/>
      <c r="H20" s="90"/>
    </row>
    <row r="21" spans="1:8">
      <c r="A21" s="41">
        <v>20</v>
      </c>
      <c r="B21" s="8"/>
      <c r="C21" s="8"/>
      <c r="D21" s="8"/>
      <c r="E21" s="8"/>
      <c r="F21" s="8"/>
      <c r="G21" s="8"/>
      <c r="H21" s="90"/>
    </row>
    <row r="22" spans="1:8">
      <c r="A22" s="41">
        <v>21</v>
      </c>
      <c r="B22" s="8"/>
      <c r="C22" s="8"/>
      <c r="D22" s="8"/>
      <c r="E22" s="8"/>
      <c r="F22" s="8"/>
      <c r="G22" s="8"/>
      <c r="H22" s="90"/>
    </row>
    <row r="23" spans="1:8">
      <c r="A23" s="41">
        <v>22</v>
      </c>
      <c r="B23" s="8"/>
      <c r="C23" s="8"/>
      <c r="D23" s="8"/>
      <c r="E23" s="8"/>
      <c r="F23" s="8"/>
      <c r="G23" s="8"/>
      <c r="H23" s="90"/>
    </row>
    <row r="24" spans="1:8">
      <c r="A24" s="41">
        <v>23</v>
      </c>
      <c r="B24" s="8"/>
      <c r="C24" s="8"/>
      <c r="D24" s="8"/>
      <c r="E24" s="8"/>
      <c r="F24" s="8"/>
      <c r="G24" s="8"/>
      <c r="H24" s="90"/>
    </row>
    <row r="25" spans="1:8">
      <c r="A25" s="41">
        <v>24</v>
      </c>
      <c r="B25" s="8"/>
      <c r="C25" s="8"/>
      <c r="D25" s="8"/>
      <c r="E25" s="8"/>
      <c r="F25" s="8"/>
      <c r="G25" s="8"/>
      <c r="H25" s="90"/>
    </row>
    <row r="26" spans="1:8">
      <c r="A26" s="41">
        <v>25</v>
      </c>
      <c r="B26" s="8"/>
      <c r="C26" s="8"/>
      <c r="D26" s="8"/>
      <c r="E26" s="8"/>
      <c r="F26" s="8"/>
      <c r="G26" s="8"/>
      <c r="H26" s="90"/>
    </row>
    <row r="27" spans="1:8">
      <c r="A27" s="41">
        <v>26</v>
      </c>
      <c r="B27" s="8"/>
      <c r="C27" s="8"/>
      <c r="D27" s="8"/>
      <c r="E27" s="8"/>
      <c r="F27" s="8"/>
      <c r="G27" s="8"/>
      <c r="H27" s="90"/>
    </row>
    <row r="28" spans="1:8">
      <c r="A28" s="41">
        <v>27</v>
      </c>
      <c r="B28" s="8"/>
      <c r="C28" s="8"/>
      <c r="D28" s="8"/>
      <c r="E28" s="8"/>
      <c r="F28" s="8"/>
      <c r="G28" s="8"/>
      <c r="H28" s="90"/>
    </row>
    <row r="29" spans="1:8">
      <c r="A29" s="41">
        <v>28</v>
      </c>
      <c r="B29" s="8"/>
      <c r="C29" s="8"/>
      <c r="D29" s="8"/>
      <c r="E29" s="8"/>
      <c r="F29" s="8"/>
      <c r="G29" s="8"/>
      <c r="H29" s="90"/>
    </row>
    <row r="30" spans="1:8">
      <c r="A30" s="41">
        <v>29</v>
      </c>
      <c r="B30" s="8"/>
      <c r="C30" s="8"/>
      <c r="D30" s="8"/>
      <c r="E30" s="8"/>
      <c r="F30" s="8"/>
      <c r="G30" s="8"/>
      <c r="H30" s="90"/>
    </row>
    <row r="31" spans="1:8">
      <c r="A31" s="41">
        <v>30</v>
      </c>
      <c r="B31" s="8"/>
      <c r="C31" s="8"/>
      <c r="D31" s="8"/>
      <c r="E31" s="8"/>
      <c r="F31" s="8"/>
      <c r="G31" s="8"/>
      <c r="H31" s="90"/>
    </row>
    <row r="32" spans="1:8">
      <c r="A32" s="41">
        <v>31</v>
      </c>
      <c r="B32" s="8"/>
      <c r="C32" s="8"/>
      <c r="D32" s="8"/>
      <c r="E32" s="8"/>
      <c r="F32" s="8"/>
      <c r="G32" s="8"/>
      <c r="H32" s="90"/>
    </row>
    <row r="33" spans="1:8">
      <c r="A33" s="41">
        <v>32</v>
      </c>
      <c r="B33" s="8"/>
      <c r="C33" s="8"/>
      <c r="D33" s="8"/>
      <c r="E33" s="8"/>
      <c r="F33" s="8"/>
      <c r="G33" s="8"/>
      <c r="H33" s="90"/>
    </row>
    <row r="34" spans="1:8">
      <c r="A34" s="41">
        <v>33</v>
      </c>
      <c r="B34" s="8"/>
      <c r="C34" s="8"/>
      <c r="D34" s="8"/>
      <c r="E34" s="8"/>
      <c r="F34" s="8"/>
      <c r="G34" s="8"/>
      <c r="H34" s="90"/>
    </row>
    <row r="35" spans="1:8">
      <c r="A35" s="41">
        <v>34</v>
      </c>
      <c r="B35" s="8"/>
      <c r="C35" s="8"/>
      <c r="D35" s="8"/>
      <c r="E35" s="8"/>
      <c r="F35" s="8"/>
      <c r="G35" s="8"/>
      <c r="H35" s="90"/>
    </row>
    <row r="36" spans="1:8">
      <c r="A36" s="41">
        <v>35</v>
      </c>
      <c r="B36" s="8"/>
      <c r="C36" s="8"/>
      <c r="D36" s="8"/>
      <c r="E36" s="8"/>
      <c r="F36" s="8"/>
      <c r="G36" s="8"/>
      <c r="H36" s="90"/>
    </row>
    <row r="37" spans="1:8">
      <c r="A37" s="41">
        <v>36</v>
      </c>
      <c r="B37" s="8"/>
      <c r="C37" s="8"/>
      <c r="D37" s="8"/>
      <c r="E37" s="8"/>
      <c r="F37" s="8"/>
      <c r="G37" s="8"/>
      <c r="H37" s="90"/>
    </row>
    <row r="38" spans="1:8">
      <c r="A38" s="41">
        <v>37</v>
      </c>
      <c r="B38" s="8"/>
      <c r="C38" s="8"/>
      <c r="D38" s="8"/>
      <c r="E38" s="8"/>
      <c r="F38" s="8"/>
      <c r="G38" s="8"/>
      <c r="H38" s="90"/>
    </row>
    <row r="39" spans="1:8">
      <c r="A39" s="41">
        <v>38</v>
      </c>
      <c r="B39" s="8"/>
      <c r="C39" s="8"/>
      <c r="D39" s="8"/>
      <c r="E39" s="8"/>
      <c r="F39" s="8"/>
      <c r="G39" s="8"/>
      <c r="H39" s="90"/>
    </row>
    <row r="40" spans="1:8">
      <c r="A40" s="41">
        <v>39</v>
      </c>
      <c r="B40" s="8"/>
      <c r="C40" s="8"/>
      <c r="D40" s="8"/>
      <c r="E40" s="8"/>
      <c r="F40" s="8"/>
      <c r="G40" s="8"/>
      <c r="H40" s="90"/>
    </row>
    <row r="41" spans="1:8">
      <c r="A41" s="41">
        <v>40</v>
      </c>
      <c r="B41" s="8"/>
      <c r="C41" s="8"/>
      <c r="D41" s="8"/>
      <c r="E41" s="8"/>
      <c r="F41" s="8"/>
      <c r="G41" s="8"/>
      <c r="H41" s="90"/>
    </row>
    <row r="42" spans="1:8">
      <c r="A42" s="41">
        <v>41</v>
      </c>
      <c r="B42" s="8"/>
      <c r="C42" s="8"/>
      <c r="D42" s="8"/>
      <c r="E42" s="8"/>
      <c r="F42" s="8"/>
      <c r="G42" s="8"/>
      <c r="H42" s="90"/>
    </row>
    <row r="43" spans="1:8">
      <c r="A43" s="41">
        <v>42</v>
      </c>
      <c r="B43" s="8"/>
      <c r="C43" s="8"/>
      <c r="D43" s="8"/>
      <c r="E43" s="8"/>
      <c r="F43" s="8"/>
      <c r="G43" s="8"/>
      <c r="H43" s="90"/>
    </row>
    <row r="44" spans="1:8">
      <c r="A44" s="41">
        <v>43</v>
      </c>
      <c r="B44" s="8"/>
      <c r="C44" s="8"/>
      <c r="D44" s="8"/>
      <c r="E44" s="8"/>
      <c r="F44" s="8"/>
      <c r="G44" s="8"/>
      <c r="H44" s="90"/>
    </row>
    <row r="45" spans="1:8">
      <c r="A45" s="41">
        <v>44</v>
      </c>
      <c r="B45" s="8"/>
      <c r="C45" s="8"/>
      <c r="D45" s="8"/>
      <c r="E45" s="8"/>
      <c r="F45" s="8"/>
      <c r="G45" s="8"/>
      <c r="H45" s="90"/>
    </row>
    <row r="46" spans="1:8">
      <c r="A46" s="41">
        <v>45</v>
      </c>
      <c r="B46" s="8"/>
      <c r="C46" s="8"/>
      <c r="D46" s="8"/>
      <c r="E46" s="8"/>
      <c r="F46" s="8"/>
      <c r="G46" s="8"/>
      <c r="H46" s="90"/>
    </row>
    <row r="47" spans="1:8">
      <c r="A47" s="41">
        <v>46</v>
      </c>
      <c r="B47" s="8"/>
      <c r="C47" s="8"/>
      <c r="D47" s="8"/>
      <c r="E47" s="8"/>
      <c r="F47" s="8"/>
      <c r="G47" s="8"/>
      <c r="H47" s="90"/>
    </row>
    <row r="48" spans="1:8">
      <c r="A48" s="41">
        <v>47</v>
      </c>
      <c r="B48" s="8"/>
      <c r="C48" s="8"/>
      <c r="D48" s="8"/>
      <c r="E48" s="8"/>
      <c r="F48" s="8"/>
      <c r="G48" s="8"/>
      <c r="H48" s="90"/>
    </row>
    <row r="49" spans="1:8">
      <c r="A49" s="41">
        <v>48</v>
      </c>
      <c r="B49" s="8"/>
      <c r="C49" s="8"/>
      <c r="D49" s="8"/>
      <c r="E49" s="8"/>
      <c r="F49" s="8"/>
      <c r="G49" s="8"/>
      <c r="H49" s="90"/>
    </row>
    <row r="50" spans="1:8">
      <c r="A50" s="41">
        <v>49</v>
      </c>
      <c r="B50" s="8"/>
      <c r="C50" s="8"/>
      <c r="D50" s="8"/>
      <c r="E50" s="8"/>
      <c r="F50" s="8"/>
      <c r="G50" s="8"/>
      <c r="H50" s="90"/>
    </row>
    <row r="51" spans="1:8">
      <c r="A51" s="41">
        <v>50</v>
      </c>
      <c r="B51" s="8"/>
      <c r="C51" s="8"/>
      <c r="D51" s="8"/>
      <c r="E51" s="8"/>
      <c r="F51" s="8"/>
      <c r="G51" s="8"/>
      <c r="H51" s="90"/>
    </row>
    <row r="52" spans="1:8">
      <c r="A52" s="41">
        <v>51</v>
      </c>
      <c r="B52" s="8"/>
      <c r="C52" s="8"/>
      <c r="D52" s="8"/>
      <c r="E52" s="8"/>
      <c r="F52" s="8"/>
      <c r="G52" s="8"/>
      <c r="H52" s="90"/>
    </row>
    <row r="53" spans="1:8">
      <c r="A53" s="41">
        <v>52</v>
      </c>
      <c r="B53" s="8"/>
      <c r="C53" s="8"/>
      <c r="D53" s="8"/>
      <c r="E53" s="8"/>
      <c r="F53" s="8"/>
      <c r="G53" s="8"/>
      <c r="H53" s="90"/>
    </row>
    <row r="54" spans="1:8">
      <c r="A54" s="46">
        <v>53</v>
      </c>
      <c r="B54" s="92"/>
      <c r="C54" s="92"/>
      <c r="D54" s="92"/>
      <c r="E54" s="92"/>
      <c r="F54" s="92"/>
      <c r="G54" s="92"/>
      <c r="H54" s="34"/>
    </row>
  </sheetData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283E-0282-4751-855F-97FD96753F97}">
  <sheetPr codeName="Sheet18"/>
  <dimension ref="A1:Q12"/>
  <sheetViews>
    <sheetView showGridLines="0" tabSelected="1" workbookViewId="0">
      <selection activeCell="C8" sqref="C8"/>
    </sheetView>
  </sheetViews>
  <sheetFormatPr defaultRowHeight="12.5"/>
  <cols>
    <col min="1" max="1" width="10.36328125" style="78" customWidth="1"/>
    <col min="2" max="2" width="11.453125" style="78" customWidth="1"/>
    <col min="3" max="3" width="8.7265625" style="78"/>
    <col min="4" max="4" width="10.7265625" style="78" customWidth="1"/>
    <col min="5" max="5" width="8.7265625" style="78"/>
    <col min="6" max="6" width="16.36328125" style="78" customWidth="1"/>
    <col min="7" max="7" width="13" style="78" bestFit="1" customWidth="1"/>
    <col min="8" max="8" width="8.7265625" style="78"/>
    <col min="9" max="9" width="12.81640625" style="78" customWidth="1"/>
    <col min="10" max="10" width="11.36328125" style="78" customWidth="1"/>
    <col min="11" max="11" width="10.54296875" style="78" customWidth="1"/>
    <col min="12" max="12" width="9.36328125" style="78" customWidth="1"/>
    <col min="13" max="13" width="10.90625" style="78" customWidth="1"/>
    <col min="14" max="14" width="15.08984375" style="78" customWidth="1"/>
    <col min="15" max="15" width="12" style="78" customWidth="1"/>
    <col min="16" max="16" width="14.54296875" style="78" customWidth="1"/>
    <col min="17" max="17" width="10.54296875" style="78" customWidth="1"/>
    <col min="18" max="16384" width="8.7265625" style="78"/>
  </cols>
  <sheetData>
    <row r="1" spans="1:17" ht="25">
      <c r="A1" s="75" t="s">
        <v>27</v>
      </c>
      <c r="B1" s="76" t="s">
        <v>75</v>
      </c>
      <c r="C1" s="76" t="s">
        <v>32</v>
      </c>
      <c r="D1" s="76" t="s">
        <v>76</v>
      </c>
      <c r="E1" s="76" t="s">
        <v>35</v>
      </c>
      <c r="F1" s="76" t="s">
        <v>36</v>
      </c>
      <c r="G1" s="76" t="s">
        <v>52</v>
      </c>
      <c r="H1" s="76" t="s">
        <v>26</v>
      </c>
      <c r="I1" s="76" t="s">
        <v>28</v>
      </c>
      <c r="J1" s="76" t="s">
        <v>30</v>
      </c>
      <c r="K1" s="76" t="s">
        <v>31</v>
      </c>
      <c r="L1" s="76" t="s">
        <v>33</v>
      </c>
      <c r="M1" s="76" t="s">
        <v>34</v>
      </c>
      <c r="N1" s="76" t="s">
        <v>37</v>
      </c>
      <c r="O1" s="76" t="s">
        <v>79</v>
      </c>
      <c r="P1" s="76" t="s">
        <v>77</v>
      </c>
      <c r="Q1" s="77" t="s">
        <v>78</v>
      </c>
    </row>
    <row r="2" spans="1:17">
      <c r="A2" s="79">
        <v>44930</v>
      </c>
      <c r="B2" s="80">
        <v>45046</v>
      </c>
      <c r="C2" s="81">
        <f>IF($A2="","",_xlfn.ISOWEEKNUM(A2))</f>
        <v>1</v>
      </c>
      <c r="D2" s="81">
        <f t="shared" ref="D2" si="0">IF($B2="","",(B2-A2))</f>
        <v>116</v>
      </c>
      <c r="E2" s="81" t="s">
        <v>0</v>
      </c>
      <c r="F2" s="82" t="s">
        <v>8</v>
      </c>
      <c r="G2" s="82" t="str">
        <f>IFERROR(VLOOKUP(F2,Source!$C$2:$D$12,2,0),"")</f>
        <v>IROKOTARASNCI</v>
      </c>
      <c r="H2" s="81">
        <v>2023</v>
      </c>
      <c r="I2" s="81" t="s">
        <v>1</v>
      </c>
      <c r="J2" s="81">
        <v>25000</v>
      </c>
      <c r="K2" s="81">
        <v>500</v>
      </c>
      <c r="L2" s="83" t="s">
        <v>165</v>
      </c>
      <c r="M2" s="82" t="s">
        <v>133</v>
      </c>
      <c r="N2" s="82" t="s">
        <v>139</v>
      </c>
      <c r="O2" s="82">
        <f>IFERROR(VLOOKUP(N2,Source!$F$2:$G$5,2,0),"")</f>
        <v>25000</v>
      </c>
      <c r="P2" s="82">
        <f>IFERROR(VLOOKUP(N2,Source!$F$2:$H$5,3,0),"")</f>
        <v>28000</v>
      </c>
      <c r="Q2" s="84"/>
    </row>
    <row r="3" spans="1:17">
      <c r="A3" s="79">
        <v>44961</v>
      </c>
      <c r="B3" s="80">
        <v>45046</v>
      </c>
      <c r="C3" s="81">
        <f t="shared" ref="C3:C12" si="1">IF($A3="","",_xlfn.ISOWEEKNUM(A3))</f>
        <v>5</v>
      </c>
      <c r="D3" s="81">
        <f t="shared" ref="D3:D12" si="2">IF($B3="","",(B3-A3))</f>
        <v>85</v>
      </c>
      <c r="E3" s="81" t="s">
        <v>0</v>
      </c>
      <c r="F3" s="82" t="s">
        <v>64</v>
      </c>
      <c r="G3" s="82" t="str">
        <f>IFERROR(VLOOKUP(F3,Source!$C$2:$D$12,2,0),"")</f>
        <v>SACC/ETMD</v>
      </c>
      <c r="H3" s="81">
        <v>2024</v>
      </c>
      <c r="I3" s="81" t="s">
        <v>1</v>
      </c>
      <c r="J3" s="81">
        <v>25000</v>
      </c>
      <c r="K3" s="81">
        <v>500</v>
      </c>
      <c r="L3" s="83" t="s">
        <v>166</v>
      </c>
      <c r="M3" s="82" t="s">
        <v>133</v>
      </c>
      <c r="N3" s="82" t="s">
        <v>140</v>
      </c>
      <c r="O3" s="82">
        <f>IFERROR(VLOOKUP(N3,Source!$F$2:$G$5,2,0),"")</f>
        <v>30000</v>
      </c>
      <c r="P3" s="82">
        <f>IFERROR(VLOOKUP(N3,Source!$F$2:$H$5,3,0),"")</f>
        <v>38000</v>
      </c>
      <c r="Q3" s="84"/>
    </row>
    <row r="4" spans="1:17">
      <c r="A4" s="79">
        <v>44989</v>
      </c>
      <c r="B4" s="80">
        <v>45046</v>
      </c>
      <c r="C4" s="81">
        <f t="shared" si="1"/>
        <v>9</v>
      </c>
      <c r="D4" s="81">
        <f t="shared" si="2"/>
        <v>57</v>
      </c>
      <c r="E4" s="81" t="s">
        <v>0</v>
      </c>
      <c r="F4" s="82" t="s">
        <v>128</v>
      </c>
      <c r="G4" s="82" t="str">
        <f>IFERROR(VLOOKUP(F4,Source!$C$2:$D$12,2,0),"")</f>
        <v>GMCI</v>
      </c>
      <c r="H4" s="81">
        <v>2025</v>
      </c>
      <c r="I4" s="81" t="s">
        <v>1</v>
      </c>
      <c r="J4" s="81">
        <v>25000</v>
      </c>
      <c r="K4" s="81">
        <v>500</v>
      </c>
      <c r="L4" s="83" t="s">
        <v>167</v>
      </c>
      <c r="M4" s="82" t="s">
        <v>133</v>
      </c>
      <c r="N4" s="82" t="s">
        <v>141</v>
      </c>
      <c r="O4" s="82">
        <f>IFERROR(VLOOKUP(N4,Source!$F$2:$G$5,2,0),"")</f>
        <v>35000</v>
      </c>
      <c r="P4" s="82">
        <f>IFERROR(VLOOKUP(N4,Source!$F$2:$H$5,3,0),"")</f>
        <v>48000</v>
      </c>
      <c r="Q4" s="84"/>
    </row>
    <row r="5" spans="1:17">
      <c r="A5" s="79">
        <v>44998</v>
      </c>
      <c r="B5" s="80">
        <v>45046</v>
      </c>
      <c r="C5" s="81">
        <f t="shared" si="1"/>
        <v>11</v>
      </c>
      <c r="D5" s="81">
        <f t="shared" si="2"/>
        <v>48</v>
      </c>
      <c r="E5" s="81" t="s">
        <v>0</v>
      </c>
      <c r="F5" s="82" t="s">
        <v>4</v>
      </c>
      <c r="G5" s="82" t="str">
        <f>IFERROR(VLOOKUP(F5,Source!$C$2:$D$12,2,0),"")</f>
        <v>IROKOTARASNCI</v>
      </c>
      <c r="H5" s="81">
        <v>2026</v>
      </c>
      <c r="I5" s="81" t="s">
        <v>1</v>
      </c>
      <c r="J5" s="81">
        <v>25000</v>
      </c>
      <c r="K5" s="81">
        <v>500</v>
      </c>
      <c r="L5" s="83" t="s">
        <v>168</v>
      </c>
      <c r="M5" s="82" t="s">
        <v>133</v>
      </c>
      <c r="N5" s="82" t="s">
        <v>141</v>
      </c>
      <c r="O5" s="82">
        <f>IFERROR(VLOOKUP(N5,Source!$F$2:$G$5,2,0),"")</f>
        <v>35000</v>
      </c>
      <c r="P5" s="82">
        <f>IFERROR(VLOOKUP(N5,Source!$F$2:$H$5,3,0),"")</f>
        <v>48000</v>
      </c>
      <c r="Q5" s="84"/>
    </row>
    <row r="6" spans="1:17">
      <c r="A6" s="79">
        <v>45030</v>
      </c>
      <c r="B6" s="80">
        <v>45046</v>
      </c>
      <c r="C6" s="81">
        <f t="shared" si="1"/>
        <v>15</v>
      </c>
      <c r="D6" s="81">
        <f t="shared" si="2"/>
        <v>16</v>
      </c>
      <c r="E6" s="81" t="s">
        <v>0</v>
      </c>
      <c r="F6" s="82" t="s">
        <v>10</v>
      </c>
      <c r="G6" s="82" t="str">
        <f>IFERROR(VLOOKUP(F6,Source!$C$2:$D$12,2,0),"")</f>
        <v>SPO Agro Maersk</v>
      </c>
      <c r="H6" s="81">
        <v>2027</v>
      </c>
      <c r="I6" s="81" t="s">
        <v>1</v>
      </c>
      <c r="J6" s="81">
        <v>25000</v>
      </c>
      <c r="K6" s="81">
        <v>500</v>
      </c>
      <c r="L6" s="83" t="s">
        <v>169</v>
      </c>
      <c r="M6" s="82" t="s">
        <v>133</v>
      </c>
      <c r="N6" s="82" t="s">
        <v>141</v>
      </c>
      <c r="O6" s="82">
        <f>IFERROR(VLOOKUP(N6,Source!$F$2:$G$5,2,0),"")</f>
        <v>35000</v>
      </c>
      <c r="P6" s="82">
        <f>IFERROR(VLOOKUP(N6,Source!$F$2:$H$5,3,0),"")</f>
        <v>48000</v>
      </c>
      <c r="Q6" s="84"/>
    </row>
    <row r="7" spans="1:17">
      <c r="A7" s="79">
        <v>45030</v>
      </c>
      <c r="B7" s="80">
        <v>45046</v>
      </c>
      <c r="C7" s="81">
        <f t="shared" si="1"/>
        <v>15</v>
      </c>
      <c r="D7" s="81">
        <f t="shared" si="2"/>
        <v>16</v>
      </c>
      <c r="E7" s="81" t="s">
        <v>0</v>
      </c>
      <c r="F7" s="82" t="s">
        <v>126</v>
      </c>
      <c r="G7" s="82" t="str">
        <f>IFERROR(VLOOKUP(F7,Source!$C$2:$D$12,2,0),"")</f>
        <v>SPO Agro Maersk</v>
      </c>
      <c r="H7" s="81">
        <v>2028</v>
      </c>
      <c r="I7" s="81" t="s">
        <v>1</v>
      </c>
      <c r="J7" s="81">
        <v>25000</v>
      </c>
      <c r="K7" s="81">
        <v>500</v>
      </c>
      <c r="L7" s="83" t="s">
        <v>170</v>
      </c>
      <c r="M7" s="82" t="s">
        <v>133</v>
      </c>
      <c r="N7" s="82" t="s">
        <v>141</v>
      </c>
      <c r="O7" s="82">
        <f>IFERROR(VLOOKUP(N7,Source!$F$2:$G$5,2,0),"")</f>
        <v>35000</v>
      </c>
      <c r="P7" s="82">
        <f>IFERROR(VLOOKUP(N7,Source!$F$2:$H$5,3,0),"")</f>
        <v>48000</v>
      </c>
      <c r="Q7" s="84"/>
    </row>
    <row r="8" spans="1:17">
      <c r="A8" s="79">
        <v>45030</v>
      </c>
      <c r="B8" s="80">
        <v>45046</v>
      </c>
      <c r="C8" s="81">
        <f t="shared" si="1"/>
        <v>15</v>
      </c>
      <c r="D8" s="81">
        <f t="shared" si="2"/>
        <v>16</v>
      </c>
      <c r="E8" s="81" t="s">
        <v>0</v>
      </c>
      <c r="F8" s="82" t="s">
        <v>4</v>
      </c>
      <c r="G8" s="82" t="str">
        <f>IFERROR(VLOOKUP(F8,Source!$C$2:$D$12,2,0),"")</f>
        <v>IROKOTARASNCI</v>
      </c>
      <c r="H8" s="81">
        <v>2029</v>
      </c>
      <c r="I8" s="81" t="s">
        <v>1</v>
      </c>
      <c r="J8" s="81">
        <v>25000</v>
      </c>
      <c r="K8" s="81">
        <v>500</v>
      </c>
      <c r="L8" s="83" t="s">
        <v>171</v>
      </c>
      <c r="M8" s="82" t="s">
        <v>133</v>
      </c>
      <c r="N8" s="82" t="s">
        <v>141</v>
      </c>
      <c r="O8" s="82">
        <f>IFERROR(VLOOKUP(N8,Source!$F$2:$G$5,2,0),"")</f>
        <v>35000</v>
      </c>
      <c r="P8" s="82">
        <f>IFERROR(VLOOKUP(N8,Source!$F$2:$H$5,3,0),"")</f>
        <v>48000</v>
      </c>
      <c r="Q8" s="84"/>
    </row>
    <row r="9" spans="1:17">
      <c r="A9" s="79">
        <v>45030</v>
      </c>
      <c r="B9" s="80">
        <v>45046</v>
      </c>
      <c r="C9" s="81">
        <f t="shared" si="1"/>
        <v>15</v>
      </c>
      <c r="D9" s="81">
        <f t="shared" si="2"/>
        <v>16</v>
      </c>
      <c r="E9" s="81" t="s">
        <v>0</v>
      </c>
      <c r="F9" s="82" t="s">
        <v>60</v>
      </c>
      <c r="G9" s="82" t="str">
        <f>IFERROR(VLOOKUP(F9,Source!$C$2:$D$12,2,0),"")</f>
        <v>SITAPA</v>
      </c>
      <c r="H9" s="81">
        <v>2030</v>
      </c>
      <c r="I9" s="81" t="s">
        <v>1</v>
      </c>
      <c r="J9" s="81">
        <v>25000</v>
      </c>
      <c r="K9" s="81">
        <v>500</v>
      </c>
      <c r="L9" s="83" t="s">
        <v>172</v>
      </c>
      <c r="M9" s="82" t="s">
        <v>133</v>
      </c>
      <c r="N9" s="82" t="s">
        <v>141</v>
      </c>
      <c r="O9" s="82">
        <f>IFERROR(VLOOKUP(N9,Source!$F$2:$G$5,2,0),"")</f>
        <v>35000</v>
      </c>
      <c r="P9" s="82">
        <f>IFERROR(VLOOKUP(N9,Source!$F$2:$H$5,3,0),"")</f>
        <v>48000</v>
      </c>
      <c r="Q9" s="84"/>
    </row>
    <row r="10" spans="1:17">
      <c r="A10" s="79">
        <v>45030</v>
      </c>
      <c r="B10" s="80">
        <v>45046</v>
      </c>
      <c r="C10" s="81">
        <f t="shared" si="1"/>
        <v>15</v>
      </c>
      <c r="D10" s="81">
        <f t="shared" si="2"/>
        <v>16</v>
      </c>
      <c r="E10" s="81" t="s">
        <v>0</v>
      </c>
      <c r="F10" s="82" t="s">
        <v>64</v>
      </c>
      <c r="G10" s="82" t="str">
        <f>IFERROR(VLOOKUP(F10,Source!$C$2:$D$12,2,0),"")</f>
        <v>SACC/ETMD</v>
      </c>
      <c r="H10" s="81">
        <v>2031</v>
      </c>
      <c r="I10" s="81" t="s">
        <v>1</v>
      </c>
      <c r="J10" s="81">
        <v>25000</v>
      </c>
      <c r="K10" s="81">
        <v>500</v>
      </c>
      <c r="L10" s="83" t="s">
        <v>173</v>
      </c>
      <c r="M10" s="82" t="s">
        <v>133</v>
      </c>
      <c r="N10" s="82" t="s">
        <v>141</v>
      </c>
      <c r="O10" s="82">
        <f>IFERROR(VLOOKUP(N10,Source!$F$2:$G$5,2,0),"")</f>
        <v>35000</v>
      </c>
      <c r="P10" s="82">
        <f>IFERROR(VLOOKUP(N10,Source!$F$2:$H$5,3,0),"")</f>
        <v>48000</v>
      </c>
      <c r="Q10" s="84"/>
    </row>
    <row r="11" spans="1:17">
      <c r="A11" s="79">
        <v>45030</v>
      </c>
      <c r="B11" s="80">
        <v>45046</v>
      </c>
      <c r="C11" s="81">
        <f t="shared" si="1"/>
        <v>15</v>
      </c>
      <c r="D11" s="81">
        <f t="shared" si="2"/>
        <v>16</v>
      </c>
      <c r="E11" s="81" t="s">
        <v>0</v>
      </c>
      <c r="F11" s="82" t="s">
        <v>60</v>
      </c>
      <c r="G11" s="82" t="str">
        <f>IFERROR(VLOOKUP(F11,Source!$C$2:$D$12,2,0),"")</f>
        <v>SITAPA</v>
      </c>
      <c r="H11" s="81">
        <v>2032</v>
      </c>
      <c r="I11" s="81" t="s">
        <v>1</v>
      </c>
      <c r="J11" s="81">
        <v>25000</v>
      </c>
      <c r="K11" s="81">
        <v>500</v>
      </c>
      <c r="L11" s="83" t="s">
        <v>174</v>
      </c>
      <c r="M11" s="82" t="s">
        <v>133</v>
      </c>
      <c r="N11" s="82" t="s">
        <v>141</v>
      </c>
      <c r="O11" s="82">
        <f>IFERROR(VLOOKUP(N11,Source!$F$2:$G$5,2,0),"")</f>
        <v>35000</v>
      </c>
      <c r="P11" s="82">
        <f>IFERROR(VLOOKUP(N11,Source!$F$2:$H$5,3,0),"")</f>
        <v>48000</v>
      </c>
      <c r="Q11" s="85"/>
    </row>
    <row r="12" spans="1:17">
      <c r="A12" s="79">
        <v>45030</v>
      </c>
      <c r="B12" s="80">
        <v>45046</v>
      </c>
      <c r="C12" s="81">
        <f t="shared" si="1"/>
        <v>15</v>
      </c>
      <c r="D12" s="81">
        <f t="shared" si="2"/>
        <v>16</v>
      </c>
      <c r="E12" s="81" t="s">
        <v>0</v>
      </c>
      <c r="F12" s="82" t="s">
        <v>19</v>
      </c>
      <c r="G12" s="82" t="str">
        <f>IFERROR(VLOOKUP(F12,Source!$C$2:$D$12,2,0),"")</f>
        <v>IROKOTARASNCI</v>
      </c>
      <c r="H12" s="81">
        <v>2033</v>
      </c>
      <c r="I12" s="81" t="s">
        <v>1</v>
      </c>
      <c r="J12" s="81">
        <v>25000</v>
      </c>
      <c r="K12" s="81">
        <v>500</v>
      </c>
      <c r="L12" s="83" t="s">
        <v>175</v>
      </c>
      <c r="M12" s="82" t="s">
        <v>133</v>
      </c>
      <c r="N12" s="82" t="s">
        <v>141</v>
      </c>
      <c r="O12" s="82">
        <f>IFERROR(VLOOKUP(N12,Source!$F$2:$G$5,2,0),"")</f>
        <v>35000</v>
      </c>
      <c r="P12" s="82">
        <f>IFERROR(VLOOKUP(N12,Source!$F$2:$H$5,3,0),"")</f>
        <v>48000</v>
      </c>
      <c r="Q12" s="85"/>
    </row>
  </sheetData>
  <phoneticPr fontId="5" type="noConversion"/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E778A43-1E44-4E0D-BF9F-A903050E82C2}">
          <x14:formula1>
            <xm:f>Source!$F$2:$F$10</xm:f>
          </x14:formula1>
          <xm:sqref>N2:N12</xm:sqref>
        </x14:dataValidation>
        <x14:dataValidation type="list" allowBlank="1" showInputMessage="1" showErrorMessage="1" xr:uid="{2F971A31-9921-45F2-8166-5E7DF836DD31}">
          <x14:formula1>
            <xm:f>Source!$E$2:$E$34</xm:f>
          </x14:formula1>
          <xm:sqref>M2:M12</xm:sqref>
        </x14:dataValidation>
        <x14:dataValidation type="list" allowBlank="1" showInputMessage="1" showErrorMessage="1" xr:uid="{8F5D68E7-36CF-4BB0-8640-49DDBDDFBFBC}">
          <x14:formula1>
            <xm:f>Source!$C$2:$C$21</xm:f>
          </x14:formula1>
          <xm:sqref>F2:F12</xm:sqref>
        </x14:dataValidation>
        <x14:dataValidation type="list" allowBlank="1" showInputMessage="1" showErrorMessage="1" xr:uid="{796739E2-84D3-4832-AD2B-E78C34F40365}">
          <x14:formula1>
            <xm:f>Source!$I$2:$I$34</xm:f>
          </x14:formula1>
          <xm:sqref>E2:E12</xm:sqref>
        </x14:dataValidation>
        <x14:dataValidation type="list" allowBlank="1" showInputMessage="1" showErrorMessage="1" xr:uid="{36AFAFC6-C31D-40BE-9647-3492790D7A3F}">
          <x14:formula1>
            <xm:f>Source!$B$2:$B$19</xm:f>
          </x14:formula1>
          <xm:sqref>I2:I12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F9B8D-97B0-47E1-BEBB-710BC0B2B595}">
  <sheetPr codeName="Sheet19"/>
  <dimension ref="A1:T12"/>
  <sheetViews>
    <sheetView showGridLines="0" topLeftCell="L1" workbookViewId="0">
      <selection activeCell="R11" sqref="R11"/>
    </sheetView>
  </sheetViews>
  <sheetFormatPr defaultRowHeight="14.5"/>
  <cols>
    <col min="1" max="1" width="27" customWidth="1"/>
    <col min="2" max="2" width="16.81640625" customWidth="1"/>
    <col min="3" max="3" width="9.90625" customWidth="1"/>
    <col min="4" max="4" width="17.7265625" customWidth="1"/>
    <col min="5" max="5" width="15.1796875" bestFit="1" customWidth="1"/>
    <col min="6" max="6" width="13" customWidth="1"/>
    <col min="7" max="7" width="11.81640625" customWidth="1"/>
    <col min="8" max="8" width="16.26953125" customWidth="1"/>
    <col min="9" max="9" width="22.6328125" bestFit="1" customWidth="1"/>
    <col min="10" max="10" width="11.54296875" customWidth="1"/>
    <col min="11" max="11" width="16.54296875" customWidth="1"/>
    <col min="12" max="12" width="9.54296875" customWidth="1"/>
    <col min="13" max="13" width="15.26953125" customWidth="1"/>
    <col min="14" max="14" width="14.1796875" customWidth="1"/>
    <col min="15" max="15" width="16.26953125" customWidth="1"/>
    <col min="16" max="16" width="17.36328125" customWidth="1"/>
    <col min="17" max="17" width="14.26953125" customWidth="1"/>
    <col min="18" max="18" width="11.6328125" customWidth="1"/>
    <col min="19" max="19" width="13.90625" customWidth="1"/>
    <col min="20" max="20" width="10.7265625" customWidth="1"/>
  </cols>
  <sheetData>
    <row r="1" spans="1:20">
      <c r="A1" s="43" t="s">
        <v>46</v>
      </c>
      <c r="B1" s="44" t="s">
        <v>47</v>
      </c>
      <c r="C1" s="44" t="s">
        <v>32</v>
      </c>
      <c r="D1" s="44" t="s">
        <v>38</v>
      </c>
      <c r="E1" s="44" t="s">
        <v>52</v>
      </c>
      <c r="F1" s="44" t="s">
        <v>28</v>
      </c>
      <c r="G1" s="44" t="s">
        <v>29</v>
      </c>
      <c r="H1" s="44" t="s">
        <v>39</v>
      </c>
      <c r="I1" s="44" t="s">
        <v>72</v>
      </c>
      <c r="J1" s="44" t="s">
        <v>73</v>
      </c>
      <c r="K1" s="44" t="s">
        <v>40</v>
      </c>
      <c r="L1" s="44" t="s">
        <v>44</v>
      </c>
      <c r="M1" s="44" t="s">
        <v>45</v>
      </c>
      <c r="N1" s="44" t="s">
        <v>41</v>
      </c>
      <c r="O1" s="44" t="s">
        <v>43</v>
      </c>
      <c r="P1" s="44" t="s">
        <v>42</v>
      </c>
      <c r="Q1" s="44" t="s">
        <v>30</v>
      </c>
      <c r="R1" s="44" t="s">
        <v>33</v>
      </c>
      <c r="S1" s="44" t="s">
        <v>34</v>
      </c>
      <c r="T1" s="45" t="s">
        <v>74</v>
      </c>
    </row>
    <row r="2" spans="1:20">
      <c r="A2" s="86">
        <v>45046</v>
      </c>
      <c r="B2" s="87"/>
      <c r="C2" s="9">
        <f>IF($A2="","",_xlfn.ISOWEEKNUM(A2))</f>
        <v>17</v>
      </c>
      <c r="D2" s="9" t="s">
        <v>8</v>
      </c>
      <c r="E2" s="9" t="str">
        <f>IFERROR(VLOOKUP(D2,Source!$C$2:$D$12,2,0),"")</f>
        <v>IROKOTARASNCI</v>
      </c>
      <c r="F2" s="9" t="s">
        <v>1</v>
      </c>
      <c r="G2" s="9"/>
      <c r="H2" s="9"/>
      <c r="I2" s="9" t="s">
        <v>116</v>
      </c>
      <c r="J2" s="9"/>
      <c r="K2" s="9"/>
      <c r="L2" s="9"/>
      <c r="M2" s="9"/>
      <c r="N2" s="9"/>
      <c r="O2" s="9"/>
      <c r="P2" s="9"/>
      <c r="Q2" s="9">
        <v>24900</v>
      </c>
      <c r="R2" s="9"/>
      <c r="S2" s="9"/>
      <c r="T2" s="42"/>
    </row>
    <row r="3" spans="1:20">
      <c r="A3" s="86">
        <v>45046</v>
      </c>
      <c r="B3" s="87"/>
      <c r="C3" s="9">
        <f t="shared" ref="C3:C12" si="0">IF($A3="","",_xlfn.ISOWEEKNUM(A3))</f>
        <v>17</v>
      </c>
      <c r="D3" s="9" t="s">
        <v>64</v>
      </c>
      <c r="E3" s="9" t="str">
        <f>IFERROR(VLOOKUP(D3,Source!$C$2:$D$12,2,0),"")</f>
        <v>SACC/ETMD</v>
      </c>
      <c r="F3" s="9" t="s">
        <v>1</v>
      </c>
      <c r="G3" s="9"/>
      <c r="H3" s="9"/>
      <c r="I3" s="9" t="s">
        <v>116</v>
      </c>
      <c r="J3" s="9"/>
      <c r="K3" s="9"/>
      <c r="L3" s="9"/>
      <c r="M3" s="9"/>
      <c r="N3" s="9"/>
      <c r="O3" s="9"/>
      <c r="P3" s="9"/>
      <c r="Q3" s="9">
        <v>24900</v>
      </c>
      <c r="R3" s="9"/>
      <c r="S3" s="9"/>
      <c r="T3" s="42"/>
    </row>
    <row r="4" spans="1:20">
      <c r="A4" s="86">
        <v>45046</v>
      </c>
      <c r="B4" s="87"/>
      <c r="C4" s="9">
        <f t="shared" si="0"/>
        <v>17</v>
      </c>
      <c r="D4" s="9" t="s">
        <v>128</v>
      </c>
      <c r="E4" s="9" t="str">
        <f>IFERROR(VLOOKUP(D4,Source!$C$2:$D$12,2,0),"")</f>
        <v>GMCI</v>
      </c>
      <c r="F4" s="9" t="s">
        <v>1</v>
      </c>
      <c r="G4" s="9"/>
      <c r="H4" s="9"/>
      <c r="I4" s="9" t="s">
        <v>116</v>
      </c>
      <c r="J4" s="9"/>
      <c r="K4" s="9"/>
      <c r="L4" s="9"/>
      <c r="M4" s="9"/>
      <c r="N4" s="9"/>
      <c r="O4" s="9"/>
      <c r="P4" s="9"/>
      <c r="Q4" s="9">
        <v>24900</v>
      </c>
      <c r="R4" s="9"/>
      <c r="S4" s="9"/>
      <c r="T4" s="42"/>
    </row>
    <row r="5" spans="1:20">
      <c r="A5" s="86">
        <v>45046</v>
      </c>
      <c r="B5" s="87"/>
      <c r="C5" s="9">
        <f t="shared" si="0"/>
        <v>17</v>
      </c>
      <c r="D5" s="9" t="s">
        <v>60</v>
      </c>
      <c r="E5" s="9" t="str">
        <f>IFERROR(VLOOKUP(D5,Source!$C$2:$D$12,2,0),"")</f>
        <v>SITAPA</v>
      </c>
      <c r="F5" s="9" t="s">
        <v>1</v>
      </c>
      <c r="G5" s="9"/>
      <c r="H5" s="9"/>
      <c r="I5" s="9" t="s">
        <v>116</v>
      </c>
      <c r="J5" s="9"/>
      <c r="K5" s="9"/>
      <c r="L5" s="9"/>
      <c r="M5" s="9"/>
      <c r="N5" s="9"/>
      <c r="O5" s="9"/>
      <c r="P5" s="9"/>
      <c r="Q5" s="9">
        <v>24900</v>
      </c>
      <c r="R5" s="9"/>
      <c r="S5" s="9"/>
      <c r="T5" s="42"/>
    </row>
    <row r="6" spans="1:20">
      <c r="A6" s="86">
        <v>45046</v>
      </c>
      <c r="B6" s="87"/>
      <c r="C6" s="9">
        <f t="shared" si="0"/>
        <v>17</v>
      </c>
      <c r="D6" s="9" t="s">
        <v>4</v>
      </c>
      <c r="E6" s="9" t="str">
        <f>IFERROR(VLOOKUP(D6,Source!$C$2:$D$12,2,0),"")</f>
        <v>IROKOTARASNCI</v>
      </c>
      <c r="F6" s="9" t="s">
        <v>1</v>
      </c>
      <c r="G6" s="9"/>
      <c r="H6" s="9"/>
      <c r="I6" s="9" t="s">
        <v>116</v>
      </c>
      <c r="J6" s="9"/>
      <c r="K6" s="9"/>
      <c r="L6" s="9"/>
      <c r="M6" s="9"/>
      <c r="N6" s="9"/>
      <c r="O6" s="9"/>
      <c r="P6" s="9"/>
      <c r="Q6" s="9">
        <v>24900</v>
      </c>
      <c r="R6" s="9"/>
      <c r="S6" s="9"/>
      <c r="T6" s="42"/>
    </row>
    <row r="7" spans="1:20">
      <c r="A7" s="88">
        <v>45046</v>
      </c>
      <c r="B7" s="89"/>
      <c r="C7" s="47">
        <f t="shared" si="0"/>
        <v>17</v>
      </c>
      <c r="D7" s="47" t="s">
        <v>19</v>
      </c>
      <c r="E7" s="47" t="str">
        <f>IFERROR(VLOOKUP(D7,Source!$C$2:$D$12,2,0),"")</f>
        <v>IROKOTARASNCI</v>
      </c>
      <c r="F7" s="9" t="s">
        <v>1</v>
      </c>
      <c r="G7" s="47"/>
      <c r="H7" s="47"/>
      <c r="I7" s="9" t="s">
        <v>116</v>
      </c>
      <c r="J7" s="47"/>
      <c r="K7" s="47"/>
      <c r="L7" s="47"/>
      <c r="M7" s="47"/>
      <c r="N7" s="47"/>
      <c r="O7" s="47"/>
      <c r="P7" s="47"/>
      <c r="Q7" s="47">
        <v>24900</v>
      </c>
      <c r="R7" s="47"/>
      <c r="S7" s="47"/>
      <c r="T7" s="48"/>
    </row>
    <row r="8" spans="1:20">
      <c r="A8" s="86">
        <v>45046</v>
      </c>
      <c r="B8" s="87"/>
      <c r="C8" s="9">
        <f t="shared" si="0"/>
        <v>17</v>
      </c>
      <c r="D8" s="47" t="s">
        <v>130</v>
      </c>
      <c r="E8" s="9" t="str">
        <f>IFERROR(VLOOKUP(D8,Source!$C$2:$D$12,2,0),"")</f>
        <v>IROKOTARASNCI</v>
      </c>
      <c r="F8" s="9" t="s">
        <v>1</v>
      </c>
      <c r="G8" s="9"/>
      <c r="H8" s="9"/>
      <c r="I8" s="9" t="s">
        <v>117</v>
      </c>
      <c r="J8" s="9"/>
      <c r="K8" s="9"/>
      <c r="L8" s="9"/>
      <c r="M8" s="9"/>
      <c r="N8" s="9"/>
      <c r="O8" s="9"/>
      <c r="P8" s="9"/>
      <c r="Q8" s="9">
        <v>24900</v>
      </c>
      <c r="R8" s="9"/>
      <c r="S8" s="9"/>
      <c r="T8" s="42"/>
    </row>
    <row r="9" spans="1:20">
      <c r="A9" s="86">
        <v>45046</v>
      </c>
      <c r="B9" s="87"/>
      <c r="C9" s="9">
        <f t="shared" si="0"/>
        <v>17</v>
      </c>
      <c r="D9" s="47" t="s">
        <v>10</v>
      </c>
      <c r="E9" s="9" t="str">
        <f>IFERROR(VLOOKUP(D9,Source!$C$2:$D$12,2,0),"")</f>
        <v>SPO Agro Maersk</v>
      </c>
      <c r="F9" s="9" t="s">
        <v>1</v>
      </c>
      <c r="G9" s="9"/>
      <c r="H9" s="9"/>
      <c r="I9" s="9" t="s">
        <v>117</v>
      </c>
      <c r="J9" s="9"/>
      <c r="K9" s="9"/>
      <c r="L9" s="9"/>
      <c r="M9" s="9"/>
      <c r="N9" s="9"/>
      <c r="O9" s="9"/>
      <c r="P9" s="9"/>
      <c r="Q9" s="9">
        <v>24900</v>
      </c>
      <c r="R9" s="9"/>
      <c r="S9" s="9"/>
      <c r="T9" s="42"/>
    </row>
    <row r="10" spans="1:20">
      <c r="A10" s="86">
        <v>45046</v>
      </c>
      <c r="B10" s="87"/>
      <c r="C10" s="9">
        <f t="shared" si="0"/>
        <v>17</v>
      </c>
      <c r="D10" s="47" t="s">
        <v>126</v>
      </c>
      <c r="E10" s="9" t="str">
        <f>IFERROR(VLOOKUP(D10,Source!$C$2:$D$12,2,0),"")</f>
        <v>SPO Agro Maersk</v>
      </c>
      <c r="F10" s="9" t="s">
        <v>1</v>
      </c>
      <c r="G10" s="9"/>
      <c r="H10" s="9"/>
      <c r="I10" s="9" t="s">
        <v>117</v>
      </c>
      <c r="J10" s="9"/>
      <c r="K10" s="9"/>
      <c r="L10" s="9"/>
      <c r="M10" s="9"/>
      <c r="N10" s="9"/>
      <c r="O10" s="9"/>
      <c r="P10" s="9"/>
      <c r="Q10" s="9">
        <v>24900</v>
      </c>
      <c r="R10" s="9"/>
      <c r="S10" s="9"/>
      <c r="T10" s="42"/>
    </row>
    <row r="11" spans="1:20">
      <c r="A11" s="86">
        <v>45046</v>
      </c>
      <c r="B11" s="87"/>
      <c r="C11" s="9">
        <f t="shared" si="0"/>
        <v>17</v>
      </c>
      <c r="D11" s="47" t="s">
        <v>129</v>
      </c>
      <c r="E11" s="9" t="str">
        <f>IFERROR(VLOOKUP(D11,Source!$C$2:$D$12,2,0),"")</f>
        <v>GMCI</v>
      </c>
      <c r="F11" s="9" t="s">
        <v>1</v>
      </c>
      <c r="G11" s="9"/>
      <c r="H11" s="9"/>
      <c r="I11" s="9" t="s">
        <v>83</v>
      </c>
      <c r="J11" s="9"/>
      <c r="K11" s="9"/>
      <c r="L11" s="9"/>
      <c r="M11" s="9"/>
      <c r="N11" s="9"/>
      <c r="O11" s="9"/>
      <c r="P11" s="9"/>
      <c r="Q11" s="9">
        <v>24900</v>
      </c>
      <c r="R11" s="9"/>
      <c r="S11" s="9"/>
      <c r="T11" s="42"/>
    </row>
    <row r="12" spans="1:20">
      <c r="A12" s="86">
        <v>45046</v>
      </c>
      <c r="B12" s="87"/>
      <c r="C12" s="9">
        <f t="shared" si="0"/>
        <v>17</v>
      </c>
      <c r="D12" s="9" t="s">
        <v>4</v>
      </c>
      <c r="E12" s="37" t="str">
        <f>IFERROR(VLOOKUP(D12,Source!$C$2:$D$12,2,0),"")</f>
        <v>IROKOTARASNCI</v>
      </c>
      <c r="F12" s="9" t="s">
        <v>1</v>
      </c>
      <c r="G12" s="9"/>
      <c r="H12" s="9"/>
      <c r="I12" s="9" t="s">
        <v>83</v>
      </c>
      <c r="J12" s="9"/>
      <c r="K12" s="9"/>
      <c r="L12" s="9"/>
      <c r="M12" s="9"/>
      <c r="N12" s="9"/>
      <c r="O12" s="9"/>
      <c r="P12" s="9"/>
      <c r="Q12" s="9">
        <v>24900</v>
      </c>
      <c r="R12" s="9"/>
      <c r="S12" s="9"/>
      <c r="T12" s="42"/>
    </row>
  </sheetData>
  <phoneticPr fontId="5" type="noConversion"/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2C02738-9E69-4CC1-A70E-46381124FCD1}">
          <x14:formula1>
            <xm:f>Source!$C$2:$C$12</xm:f>
          </x14:formula1>
          <xm:sqref>D2:D12</xm:sqref>
        </x14:dataValidation>
        <x14:dataValidation type="list" allowBlank="1" showInputMessage="1" showErrorMessage="1" xr:uid="{37E7F0B1-2947-40C6-B7E1-BAF32B745FB7}">
          <x14:formula1>
            <xm:f>Source!$B$2:$B$34</xm:f>
          </x14:formula1>
          <xm:sqref>F2:F12</xm:sqref>
        </x14:dataValidation>
        <x14:dataValidation type="list" allowBlank="1" showInputMessage="1" showErrorMessage="1" xr:uid="{DDA37494-ABB5-4DEE-84F7-395E68507993}">
          <x14:formula1>
            <xm:f>Source!$J$2:$J$10</xm:f>
          </x14:formula1>
          <xm:sqref>P2:P12 I2:I12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AAFC-6B12-4AB1-8729-3376A102FBA2}">
  <sheetPr codeName="Sheet20"/>
  <dimension ref="A1:L36"/>
  <sheetViews>
    <sheetView showGridLines="0" workbookViewId="0">
      <selection activeCell="A37" sqref="A37"/>
    </sheetView>
  </sheetViews>
  <sheetFormatPr defaultRowHeight="14.5"/>
  <cols>
    <col min="1" max="1" width="9.90625" customWidth="1"/>
    <col min="2" max="2" width="15.1796875" bestFit="1" customWidth="1"/>
    <col min="3" max="3" width="13.26953125" customWidth="1"/>
    <col min="4" max="4" width="15" customWidth="1"/>
    <col min="5" max="5" width="24.453125" customWidth="1"/>
    <col min="6" max="6" width="16" customWidth="1"/>
    <col min="7" max="7" width="14.90625" customWidth="1"/>
    <col min="8" max="8" width="11.26953125" customWidth="1"/>
    <col min="9" max="9" width="13.90625" customWidth="1"/>
    <col min="10" max="10" width="11.08984375" customWidth="1"/>
  </cols>
  <sheetData>
    <row r="1" spans="1:12">
      <c r="A1" t="s">
        <v>32</v>
      </c>
      <c r="B1" t="s">
        <v>52</v>
      </c>
      <c r="C1" t="s">
        <v>78</v>
      </c>
      <c r="D1" t="s">
        <v>115</v>
      </c>
      <c r="E1" t="s">
        <v>116</v>
      </c>
      <c r="F1" t="s">
        <v>117</v>
      </c>
      <c r="G1" t="s">
        <v>83</v>
      </c>
      <c r="H1" t="s">
        <v>82</v>
      </c>
      <c r="I1" t="s">
        <v>81</v>
      </c>
      <c r="J1" t="s">
        <v>80</v>
      </c>
      <c r="K1" t="s">
        <v>85</v>
      </c>
      <c r="L1" t="s">
        <v>84</v>
      </c>
    </row>
    <row r="2" spans="1:12">
      <c r="A2">
        <v>1</v>
      </c>
      <c r="B2" t="s">
        <v>127</v>
      </c>
    </row>
    <row r="3" spans="1:12">
      <c r="A3">
        <v>1</v>
      </c>
      <c r="B3" t="s">
        <v>64</v>
      </c>
    </row>
    <row r="4" spans="1:12">
      <c r="A4">
        <v>1</v>
      </c>
      <c r="B4" t="s">
        <v>61</v>
      </c>
    </row>
    <row r="5" spans="1:12">
      <c r="A5">
        <v>1</v>
      </c>
      <c r="B5" t="s">
        <v>60</v>
      </c>
    </row>
    <row r="6" spans="1:12">
      <c r="A6">
        <v>1</v>
      </c>
      <c r="B6" t="s">
        <v>131</v>
      </c>
    </row>
    <row r="7" spans="1:12">
      <c r="A7">
        <v>2</v>
      </c>
      <c r="B7" t="s">
        <v>127</v>
      </c>
    </row>
    <row r="8" spans="1:12">
      <c r="A8">
        <v>2</v>
      </c>
      <c r="B8" t="s">
        <v>64</v>
      </c>
    </row>
    <row r="9" spans="1:12">
      <c r="A9">
        <v>2</v>
      </c>
      <c r="B9" t="s">
        <v>61</v>
      </c>
    </row>
    <row r="10" spans="1:12">
      <c r="A10">
        <v>2</v>
      </c>
      <c r="B10" t="s">
        <v>60</v>
      </c>
    </row>
    <row r="11" spans="1:12">
      <c r="A11">
        <v>2</v>
      </c>
      <c r="B11" t="s">
        <v>131</v>
      </c>
    </row>
    <row r="12" spans="1:12">
      <c r="A12">
        <v>3</v>
      </c>
      <c r="B12" t="s">
        <v>127</v>
      </c>
    </row>
    <row r="13" spans="1:12">
      <c r="A13">
        <v>3</v>
      </c>
      <c r="B13" t="s">
        <v>64</v>
      </c>
    </row>
    <row r="14" spans="1:12">
      <c r="A14">
        <v>3</v>
      </c>
      <c r="B14" t="s">
        <v>61</v>
      </c>
    </row>
    <row r="15" spans="1:12">
      <c r="A15">
        <v>3</v>
      </c>
      <c r="B15" t="s">
        <v>60</v>
      </c>
    </row>
    <row r="16" spans="1:12">
      <c r="A16">
        <v>3</v>
      </c>
      <c r="B16" t="s">
        <v>131</v>
      </c>
    </row>
    <row r="17" spans="1:2">
      <c r="A17">
        <v>4</v>
      </c>
      <c r="B17" t="s">
        <v>127</v>
      </c>
    </row>
    <row r="18" spans="1:2">
      <c r="A18">
        <v>4</v>
      </c>
      <c r="B18" t="s">
        <v>64</v>
      </c>
    </row>
    <row r="19" spans="1:2">
      <c r="A19">
        <v>4</v>
      </c>
      <c r="B19" t="s">
        <v>61</v>
      </c>
    </row>
    <row r="20" spans="1:2">
      <c r="A20">
        <v>4</v>
      </c>
      <c r="B20" t="s">
        <v>60</v>
      </c>
    </row>
    <row r="21" spans="1:2">
      <c r="A21">
        <v>4</v>
      </c>
      <c r="B21" t="s">
        <v>131</v>
      </c>
    </row>
    <row r="22" spans="1:2">
      <c r="A22">
        <v>5</v>
      </c>
      <c r="B22" t="s">
        <v>127</v>
      </c>
    </row>
    <row r="23" spans="1:2">
      <c r="A23">
        <v>5</v>
      </c>
      <c r="B23" t="s">
        <v>64</v>
      </c>
    </row>
    <row r="24" spans="1:2">
      <c r="A24">
        <v>5</v>
      </c>
      <c r="B24" t="s">
        <v>61</v>
      </c>
    </row>
    <row r="25" spans="1:2">
      <c r="A25">
        <v>5</v>
      </c>
      <c r="B25" t="s">
        <v>60</v>
      </c>
    </row>
    <row r="26" spans="1:2">
      <c r="A26">
        <v>5</v>
      </c>
      <c r="B26" t="s">
        <v>131</v>
      </c>
    </row>
    <row r="27" spans="1:2">
      <c r="A27">
        <v>6</v>
      </c>
      <c r="B27" t="s">
        <v>127</v>
      </c>
    </row>
    <row r="28" spans="1:2">
      <c r="A28">
        <v>6</v>
      </c>
      <c r="B28" t="s">
        <v>64</v>
      </c>
    </row>
    <row r="29" spans="1:2">
      <c r="A29">
        <v>6</v>
      </c>
      <c r="B29" t="s">
        <v>61</v>
      </c>
    </row>
    <row r="30" spans="1:2">
      <c r="A30">
        <v>6</v>
      </c>
      <c r="B30" t="s">
        <v>60</v>
      </c>
    </row>
    <row r="31" spans="1:2">
      <c r="A31">
        <v>6</v>
      </c>
      <c r="B31" t="s">
        <v>131</v>
      </c>
    </row>
    <row r="32" spans="1:2">
      <c r="A32">
        <v>7</v>
      </c>
      <c r="B32" t="s">
        <v>127</v>
      </c>
    </row>
    <row r="33" spans="1:2">
      <c r="A33">
        <v>7</v>
      </c>
      <c r="B33" t="s">
        <v>64</v>
      </c>
    </row>
    <row r="34" spans="1:2">
      <c r="A34">
        <v>7</v>
      </c>
      <c r="B34" t="s">
        <v>61</v>
      </c>
    </row>
    <row r="35" spans="1:2">
      <c r="A35">
        <v>7</v>
      </c>
      <c r="B35" t="s">
        <v>60</v>
      </c>
    </row>
    <row r="36" spans="1:2">
      <c r="A36">
        <v>7</v>
      </c>
      <c r="B36" t="s">
        <v>131</v>
      </c>
    </row>
  </sheetData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3D06A1-DC2E-48E6-B213-D0929B29892F}">
          <x14:formula1>
            <xm:f>Source!$D$2:$D$8</xm:f>
          </x14:formula1>
          <xm:sqref>B2:B37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099A-6D51-43C1-8673-26D95F480CE5}">
  <sheetPr codeName="Sheet7"/>
  <dimension ref="A1:J12"/>
  <sheetViews>
    <sheetView showGridLines="0" workbookViewId="0">
      <selection activeCell="B3" sqref="B3"/>
    </sheetView>
  </sheetViews>
  <sheetFormatPr defaultRowHeight="14.5"/>
  <cols>
    <col min="1" max="3" width="12.26953125" customWidth="1"/>
    <col min="4" max="4" width="19.90625" customWidth="1"/>
    <col min="5" max="5" width="13.08984375" customWidth="1"/>
    <col min="8" max="8" width="9.6328125" customWidth="1"/>
    <col min="9" max="9" width="11.1796875" customWidth="1"/>
    <col min="10" max="10" width="9.26953125" customWidth="1"/>
  </cols>
  <sheetData>
    <row r="1" spans="1:10">
      <c r="A1" s="53" t="s">
        <v>51</v>
      </c>
      <c r="B1" s="54" t="s">
        <v>32</v>
      </c>
      <c r="C1" s="54" t="s">
        <v>52</v>
      </c>
      <c r="D1" s="55" t="s">
        <v>53</v>
      </c>
      <c r="E1" s="55" t="s">
        <v>54</v>
      </c>
      <c r="F1" s="55" t="s">
        <v>55</v>
      </c>
      <c r="G1" s="55" t="s">
        <v>56</v>
      </c>
      <c r="H1" s="55" t="s">
        <v>57</v>
      </c>
      <c r="I1" s="55" t="s">
        <v>158</v>
      </c>
      <c r="J1" s="56" t="s">
        <v>159</v>
      </c>
    </row>
    <row r="2" spans="1:10">
      <c r="A2" s="49">
        <v>44930</v>
      </c>
      <c r="B2" s="5">
        <f>IF($A2="","",_xlfn.ISOWEEKNUM(A2))</f>
        <v>1</v>
      </c>
      <c r="C2" s="2" t="s">
        <v>64</v>
      </c>
      <c r="D2" s="2" t="s">
        <v>63</v>
      </c>
      <c r="E2" s="1"/>
      <c r="F2" s="3" t="s">
        <v>58</v>
      </c>
      <c r="G2" s="3" t="s">
        <v>59</v>
      </c>
      <c r="H2" s="4">
        <f>IFERROR(VLOOKUP(G2,Source!$N$2:$Q$4,4,0),"")</f>
        <v>10</v>
      </c>
      <c r="I2" s="4">
        <f>IFERROR(VLOOKUP(F2,Source!$L$2:$M$4,2,0),"")</f>
        <v>725</v>
      </c>
      <c r="J2" s="51">
        <f>Table18[[#This Row],[N° d''heure]]*Table18[[#This Row],[Cout Unitaire]]</f>
        <v>7250</v>
      </c>
    </row>
    <row r="3" spans="1:10">
      <c r="A3" s="50">
        <v>44961</v>
      </c>
      <c r="B3" s="5">
        <f t="shared" ref="B3:B12" si="0">IF($A3="","",_xlfn.ISOWEEKNUM(A3))</f>
        <v>5</v>
      </c>
      <c r="C3" s="6" t="s">
        <v>60</v>
      </c>
      <c r="D3" s="2" t="s">
        <v>63</v>
      </c>
      <c r="E3" s="5"/>
      <c r="F3" s="3" t="s">
        <v>58</v>
      </c>
      <c r="G3" s="3" t="s">
        <v>59</v>
      </c>
      <c r="H3" s="7">
        <f>IFERROR(VLOOKUP(G3,Source!$N$2:$Q$4,4,0),"")</f>
        <v>10</v>
      </c>
      <c r="I3" s="7">
        <f>IFERROR(VLOOKUP(F3,Source!$L$2:$M$4,2,0),"")</f>
        <v>725</v>
      </c>
      <c r="J3" s="52">
        <f>Table18[[#This Row],[N° d''heure]]*Table18[[#This Row],[Cout Unitaire]]</f>
        <v>7250</v>
      </c>
    </row>
    <row r="4" spans="1:10">
      <c r="A4" s="49">
        <v>44989</v>
      </c>
      <c r="B4" s="1">
        <f t="shared" si="0"/>
        <v>9</v>
      </c>
      <c r="C4" s="2" t="s">
        <v>127</v>
      </c>
      <c r="D4" s="2" t="s">
        <v>63</v>
      </c>
      <c r="E4" s="1"/>
      <c r="F4" s="3" t="s">
        <v>58</v>
      </c>
      <c r="G4" s="3" t="s">
        <v>59</v>
      </c>
      <c r="H4" s="4">
        <f>IFERROR(VLOOKUP(G4,Source!$N$2:$Q$4,4,0),"")</f>
        <v>10</v>
      </c>
      <c r="I4" s="4">
        <f>IFERROR(VLOOKUP(F4,Source!$L$2:$M$4,2,0),"")</f>
        <v>725</v>
      </c>
      <c r="J4" s="51">
        <f>Table18[[#This Row],[N° d''heure]]*Table18[[#This Row],[Cout Unitaire]]</f>
        <v>7250</v>
      </c>
    </row>
    <row r="5" spans="1:10">
      <c r="A5" s="50">
        <v>44998</v>
      </c>
      <c r="B5" s="5">
        <f t="shared" si="0"/>
        <v>11</v>
      </c>
      <c r="C5" s="6" t="s">
        <v>131</v>
      </c>
      <c r="D5" s="2" t="s">
        <v>63</v>
      </c>
      <c r="E5" s="5"/>
      <c r="F5" s="3" t="s">
        <v>58</v>
      </c>
      <c r="G5" s="3" t="s">
        <v>59</v>
      </c>
      <c r="H5" s="7">
        <f>IFERROR(VLOOKUP(G5,Source!$N$2:$Q$4,4,0),"")</f>
        <v>10</v>
      </c>
      <c r="I5" s="7">
        <f>IFERROR(VLOOKUP(F5,Source!$L$2:$M$4,2,0),"")</f>
        <v>725</v>
      </c>
      <c r="J5" s="52">
        <f>Table18[[#This Row],[N° d''heure]]*Table18[[#This Row],[Cout Unitaire]]</f>
        <v>7250</v>
      </c>
    </row>
    <row r="6" spans="1:10">
      <c r="A6" s="49">
        <v>45030</v>
      </c>
      <c r="B6" s="1">
        <f t="shared" si="0"/>
        <v>15</v>
      </c>
      <c r="C6" s="2" t="s">
        <v>127</v>
      </c>
      <c r="D6" s="2" t="s">
        <v>63</v>
      </c>
      <c r="E6" s="1"/>
      <c r="F6" s="3" t="s">
        <v>58</v>
      </c>
      <c r="G6" s="3" t="s">
        <v>59</v>
      </c>
      <c r="H6" s="4">
        <f>IFERROR(VLOOKUP(G6,Source!$N$2:$Q$4,4,0),"")</f>
        <v>10</v>
      </c>
      <c r="I6" s="4">
        <f>IFERROR(VLOOKUP(F6,Source!$L$2:$M$4,2,0),"")</f>
        <v>725</v>
      </c>
      <c r="J6" s="51">
        <f>Table18[[#This Row],[N° d''heure]]*Table18[[#This Row],[Cout Unitaire]]</f>
        <v>7250</v>
      </c>
    </row>
    <row r="7" spans="1:10">
      <c r="A7" s="50">
        <v>45030</v>
      </c>
      <c r="B7" s="5">
        <f t="shared" si="0"/>
        <v>15</v>
      </c>
      <c r="C7" s="2" t="s">
        <v>127</v>
      </c>
      <c r="D7" s="2" t="s">
        <v>63</v>
      </c>
      <c r="E7" s="5"/>
      <c r="F7" s="3" t="s">
        <v>58</v>
      </c>
      <c r="G7" s="3" t="s">
        <v>59</v>
      </c>
      <c r="H7" s="7">
        <f>IFERROR(VLOOKUP(G7,Source!$N$2:$Q$4,4,0),"")</f>
        <v>10</v>
      </c>
      <c r="I7" s="7">
        <f>IFERROR(VLOOKUP(F7,Source!$L$2:$M$4,2,0),"")</f>
        <v>725</v>
      </c>
      <c r="J7" s="52">
        <f>Table18[[#This Row],[N° d''heure]]*Table18[[#This Row],[Cout Unitaire]]</f>
        <v>7250</v>
      </c>
    </row>
    <row r="8" spans="1:10">
      <c r="A8" s="49">
        <v>45030</v>
      </c>
      <c r="B8" s="1">
        <f t="shared" si="0"/>
        <v>15</v>
      </c>
      <c r="C8" s="2" t="s">
        <v>127</v>
      </c>
      <c r="D8" s="2" t="s">
        <v>63</v>
      </c>
      <c r="E8" s="1"/>
      <c r="F8" s="3" t="s">
        <v>58</v>
      </c>
      <c r="G8" s="3" t="s">
        <v>59</v>
      </c>
      <c r="H8" s="4">
        <f>IFERROR(VLOOKUP(G8,Source!$N$2:$Q$4,4,0),"")</f>
        <v>10</v>
      </c>
      <c r="I8" s="4">
        <f>IFERROR(VLOOKUP(F8,Source!$L$2:$M$4,2,0),"")</f>
        <v>725</v>
      </c>
      <c r="J8" s="51">
        <f>Table18[[#This Row],[N° d''heure]]*Table18[[#This Row],[Cout Unitaire]]</f>
        <v>7250</v>
      </c>
    </row>
    <row r="9" spans="1:10">
      <c r="A9" s="50">
        <v>45030</v>
      </c>
      <c r="B9" s="5">
        <f t="shared" si="0"/>
        <v>15</v>
      </c>
      <c r="C9" s="2" t="s">
        <v>127</v>
      </c>
      <c r="D9" s="2" t="s">
        <v>63</v>
      </c>
      <c r="E9" s="5"/>
      <c r="F9" s="3" t="s">
        <v>58</v>
      </c>
      <c r="G9" s="3" t="s">
        <v>59</v>
      </c>
      <c r="H9" s="7">
        <f>IFERROR(VLOOKUP(G9,Source!$N$2:$Q$4,4,0),"")</f>
        <v>10</v>
      </c>
      <c r="I9" s="7">
        <f>IFERROR(VLOOKUP(F9,Source!$L$2:$M$4,2,0),"")</f>
        <v>725</v>
      </c>
      <c r="J9" s="52">
        <f>Table18[[#This Row],[N° d''heure]]*Table18[[#This Row],[Cout Unitaire]]</f>
        <v>7250</v>
      </c>
    </row>
    <row r="10" spans="1:10">
      <c r="A10" s="57">
        <v>45030</v>
      </c>
      <c r="B10" s="58">
        <f t="shared" si="0"/>
        <v>15</v>
      </c>
      <c r="C10" s="2" t="s">
        <v>127</v>
      </c>
      <c r="D10" s="2" t="s">
        <v>63</v>
      </c>
      <c r="E10" s="58"/>
      <c r="F10" s="59" t="s">
        <v>65</v>
      </c>
      <c r="G10" s="59" t="s">
        <v>62</v>
      </c>
      <c r="H10" s="60">
        <f>IFERROR(VLOOKUP(G10,Source!$N$2:$Q$4,4,0),"")</f>
        <v>12</v>
      </c>
      <c r="I10" s="60">
        <f>IFERROR(VLOOKUP(F10,Source!$L$2:$M$4,2,0),"")</f>
        <v>775</v>
      </c>
      <c r="J10" s="61">
        <f>Table18[[#This Row],[N° d''heure]]*Table18[[#This Row],[Cout Unitaire]]</f>
        <v>9300</v>
      </c>
    </row>
    <row r="11" spans="1:10">
      <c r="A11" s="49">
        <v>45030</v>
      </c>
      <c r="B11" s="1">
        <f t="shared" si="0"/>
        <v>15</v>
      </c>
      <c r="C11" s="2" t="s">
        <v>127</v>
      </c>
      <c r="D11" s="2" t="s">
        <v>63</v>
      </c>
      <c r="E11" s="1"/>
      <c r="F11" s="59" t="s">
        <v>65</v>
      </c>
      <c r="G11" s="59" t="s">
        <v>62</v>
      </c>
      <c r="H11" s="4">
        <f>IFERROR(VLOOKUP(G11,Source!$N$2:$Q$4,4,0),"")</f>
        <v>12</v>
      </c>
      <c r="I11" s="4">
        <f>IFERROR(VLOOKUP(F11,Source!$L$2:$M$4,2,0),"")</f>
        <v>775</v>
      </c>
      <c r="J11" s="51">
        <f>Table18[[#This Row],[N° d''heure]]*Table18[[#This Row],[Cout Unitaire]]</f>
        <v>9300</v>
      </c>
    </row>
    <row r="12" spans="1:10">
      <c r="A12" s="49">
        <v>45030</v>
      </c>
      <c r="B12" s="1">
        <f t="shared" si="0"/>
        <v>15</v>
      </c>
      <c r="C12" s="2" t="s">
        <v>127</v>
      </c>
      <c r="D12" s="2" t="s">
        <v>63</v>
      </c>
      <c r="E12" s="1"/>
      <c r="F12" s="59" t="s">
        <v>65</v>
      </c>
      <c r="G12" s="59" t="s">
        <v>62</v>
      </c>
      <c r="H12" s="4">
        <f>IFERROR(VLOOKUP(G12,Source!$N$2:$Q$4,4,0),"")</f>
        <v>12</v>
      </c>
      <c r="I12" s="4">
        <f>IFERROR(VLOOKUP(F12,Source!$L$2:$M$4,2,0),"")</f>
        <v>775</v>
      </c>
      <c r="J12" s="51">
        <f>Table18[[#This Row],[N° d''heure]]*Table18[[#This Row],[Cout Unitaire]]</f>
        <v>9300</v>
      </c>
    </row>
  </sheetData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535AFCA-099E-4B91-8A60-CC55D1E50E7E}">
          <x14:formula1>
            <xm:f>Source!$K$2:$K$6</xm:f>
          </x14:formula1>
          <xm:sqref>D2:D12</xm:sqref>
        </x14:dataValidation>
        <x14:dataValidation type="list" allowBlank="1" showInputMessage="1" showErrorMessage="1" xr:uid="{049D08F4-55E3-40B7-B82B-3B7D70DE5FE9}">
          <x14:formula1>
            <xm:f>Source!$L$2:$L$4</xm:f>
          </x14:formula1>
          <xm:sqref>F2:F12</xm:sqref>
        </x14:dataValidation>
        <x14:dataValidation type="list" allowBlank="1" showInputMessage="1" showErrorMessage="1" xr:uid="{A88F5DDA-4911-4BA1-8D4F-316604EFA9E3}">
          <x14:formula1>
            <xm:f>Source!$D$2:$D$8</xm:f>
          </x14:formula1>
          <xm:sqref>C2:C12</xm:sqref>
        </x14:dataValidation>
        <x14:dataValidation type="list" allowBlank="1" showInputMessage="1" showErrorMessage="1" xr:uid="{28C298C3-E393-421C-B9BE-86B1BCB53866}">
          <x14:formula1>
            <xm:f>Source!$N$2:$N$4</xm:f>
          </x14:formula1>
          <xm:sqref>G2:G12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20054-B454-4128-874C-1C5CEDF5179E}">
  <sheetPr codeName="Sheet10"/>
  <dimension ref="B1:H16"/>
  <sheetViews>
    <sheetView showGridLines="0" zoomScaleNormal="100" workbookViewId="0">
      <selection activeCell="H10" sqref="H10"/>
    </sheetView>
  </sheetViews>
  <sheetFormatPr defaultRowHeight="14.5"/>
  <cols>
    <col min="2" max="2" width="25" customWidth="1"/>
    <col min="3" max="3" width="13.54296875" customWidth="1"/>
    <col min="4" max="4" width="11.54296875" customWidth="1"/>
    <col min="5" max="5" width="15" bestFit="1" customWidth="1"/>
    <col min="6" max="6" width="10.26953125" customWidth="1"/>
    <col min="7" max="7" width="9" customWidth="1"/>
    <col min="8" max="8" width="14" bestFit="1" customWidth="1"/>
  </cols>
  <sheetData>
    <row r="1" spans="2:8" ht="15">
      <c r="B1" s="66" t="s">
        <v>176</v>
      </c>
      <c r="C1" s="67" t="s">
        <v>32</v>
      </c>
      <c r="D1" s="67" t="s">
        <v>86</v>
      </c>
      <c r="E1" s="68" t="s">
        <v>52</v>
      </c>
      <c r="F1" s="68" t="s">
        <v>87</v>
      </c>
      <c r="G1" s="69" t="s">
        <v>160</v>
      </c>
      <c r="H1" s="70" t="s">
        <v>88</v>
      </c>
    </row>
    <row r="2" spans="2:8" ht="15">
      <c r="B2" s="62">
        <v>45046</v>
      </c>
      <c r="C2" s="12">
        <f t="shared" ref="C2:C16" si="0">IF($B2="","",_xlfn.ISOWEEKNUM(B2))</f>
        <v>17</v>
      </c>
      <c r="D2" s="13"/>
      <c r="E2" s="12" t="s">
        <v>64</v>
      </c>
      <c r="F2" s="12">
        <v>200</v>
      </c>
      <c r="G2" s="12">
        <v>655</v>
      </c>
      <c r="H2" s="64">
        <f t="shared" ref="H2:H16" si="1">IF($F2="","",(F2*G2))</f>
        <v>131000</v>
      </c>
    </row>
    <row r="3" spans="2:8" ht="15">
      <c r="B3" s="63">
        <v>45046</v>
      </c>
      <c r="C3" s="10">
        <f t="shared" si="0"/>
        <v>17</v>
      </c>
      <c r="D3" s="11"/>
      <c r="E3" s="10" t="s">
        <v>61</v>
      </c>
      <c r="F3" s="10">
        <v>300</v>
      </c>
      <c r="G3" s="10">
        <v>655</v>
      </c>
      <c r="H3" s="65">
        <f t="shared" si="1"/>
        <v>196500</v>
      </c>
    </row>
    <row r="4" spans="2:8" ht="15">
      <c r="B4" s="62">
        <v>45046</v>
      </c>
      <c r="C4" s="12">
        <f t="shared" si="0"/>
        <v>17</v>
      </c>
      <c r="D4" s="13"/>
      <c r="E4" s="12" t="s">
        <v>61</v>
      </c>
      <c r="F4" s="12">
        <v>344</v>
      </c>
      <c r="G4" s="12">
        <v>655</v>
      </c>
      <c r="H4" s="64">
        <f t="shared" si="1"/>
        <v>225320</v>
      </c>
    </row>
    <row r="5" spans="2:8" ht="15">
      <c r="B5" s="63">
        <v>45046</v>
      </c>
      <c r="C5" s="10">
        <f t="shared" si="0"/>
        <v>17</v>
      </c>
      <c r="D5" s="11"/>
      <c r="E5" s="10" t="s">
        <v>61</v>
      </c>
      <c r="F5" s="10">
        <v>1000</v>
      </c>
      <c r="G5" s="10">
        <v>655</v>
      </c>
      <c r="H5" s="65">
        <f t="shared" si="1"/>
        <v>655000</v>
      </c>
    </row>
    <row r="6" spans="2:8" ht="15">
      <c r="B6" s="62">
        <v>45046</v>
      </c>
      <c r="C6" s="12">
        <f t="shared" si="0"/>
        <v>17</v>
      </c>
      <c r="D6" s="13"/>
      <c r="E6" s="12" t="s">
        <v>61</v>
      </c>
      <c r="F6" s="12">
        <v>2000</v>
      </c>
      <c r="G6" s="12">
        <v>655</v>
      </c>
      <c r="H6" s="64">
        <f t="shared" si="1"/>
        <v>1310000</v>
      </c>
    </row>
    <row r="7" spans="2:8" ht="15">
      <c r="B7" s="63">
        <v>45046</v>
      </c>
      <c r="C7" s="10">
        <f t="shared" si="0"/>
        <v>17</v>
      </c>
      <c r="D7" s="11"/>
      <c r="E7" s="10" t="s">
        <v>61</v>
      </c>
      <c r="F7" s="10">
        <v>3000</v>
      </c>
      <c r="G7" s="10">
        <v>655</v>
      </c>
      <c r="H7" s="65">
        <f t="shared" si="1"/>
        <v>1965000</v>
      </c>
    </row>
    <row r="8" spans="2:8" ht="15">
      <c r="B8" s="62">
        <v>45046</v>
      </c>
      <c r="C8" s="12">
        <f t="shared" si="0"/>
        <v>17</v>
      </c>
      <c r="D8" s="13"/>
      <c r="E8" s="12" t="s">
        <v>61</v>
      </c>
      <c r="F8" s="12">
        <v>200</v>
      </c>
      <c r="G8" s="12">
        <v>655</v>
      </c>
      <c r="H8" s="64">
        <f t="shared" si="1"/>
        <v>131000</v>
      </c>
    </row>
    <row r="9" spans="2:8" ht="15">
      <c r="B9" s="63">
        <v>45046</v>
      </c>
      <c r="C9" s="10">
        <f t="shared" si="0"/>
        <v>17</v>
      </c>
      <c r="D9" s="11"/>
      <c r="E9" s="10" t="s">
        <v>61</v>
      </c>
      <c r="F9" s="10">
        <v>3456</v>
      </c>
      <c r="G9" s="10">
        <v>655</v>
      </c>
      <c r="H9" s="65">
        <f t="shared" si="1"/>
        <v>2263680</v>
      </c>
    </row>
    <row r="10" spans="2:8" ht="15">
      <c r="B10" s="62"/>
      <c r="C10" s="12" t="str">
        <f t="shared" si="0"/>
        <v/>
      </c>
      <c r="D10" s="13"/>
      <c r="E10" s="12"/>
      <c r="F10" s="12"/>
      <c r="G10" s="12"/>
      <c r="H10" s="64" t="str">
        <f t="shared" si="1"/>
        <v/>
      </c>
    </row>
    <row r="11" spans="2:8" ht="15">
      <c r="B11" s="63"/>
      <c r="C11" s="10" t="str">
        <f t="shared" si="0"/>
        <v/>
      </c>
      <c r="D11" s="11"/>
      <c r="E11" s="10"/>
      <c r="F11" s="10"/>
      <c r="G11" s="10"/>
      <c r="H11" s="65" t="str">
        <f t="shared" si="1"/>
        <v/>
      </c>
    </row>
    <row r="12" spans="2:8" ht="15">
      <c r="B12" s="62"/>
      <c r="C12" s="12" t="str">
        <f t="shared" si="0"/>
        <v/>
      </c>
      <c r="D12" s="13"/>
      <c r="E12" s="12"/>
      <c r="F12" s="12"/>
      <c r="G12" s="12"/>
      <c r="H12" s="64" t="str">
        <f t="shared" si="1"/>
        <v/>
      </c>
    </row>
    <row r="13" spans="2:8" ht="15">
      <c r="B13" s="63"/>
      <c r="C13" s="10" t="str">
        <f t="shared" si="0"/>
        <v/>
      </c>
      <c r="D13" s="11"/>
      <c r="E13" s="10"/>
      <c r="F13" s="10"/>
      <c r="G13" s="10"/>
      <c r="H13" s="65" t="str">
        <f t="shared" si="1"/>
        <v/>
      </c>
    </row>
    <row r="14" spans="2:8" ht="15">
      <c r="B14" s="62"/>
      <c r="C14" s="12" t="str">
        <f t="shared" si="0"/>
        <v/>
      </c>
      <c r="D14" s="13"/>
      <c r="E14" s="12"/>
      <c r="F14" s="12"/>
      <c r="G14" s="12"/>
      <c r="H14" s="64" t="str">
        <f t="shared" si="1"/>
        <v/>
      </c>
    </row>
    <row r="15" spans="2:8" ht="15">
      <c r="B15" s="63"/>
      <c r="C15" s="10" t="str">
        <f t="shared" si="0"/>
        <v/>
      </c>
      <c r="D15" s="11"/>
      <c r="E15" s="10"/>
      <c r="F15" s="10"/>
      <c r="G15" s="10"/>
      <c r="H15" s="65" t="str">
        <f t="shared" si="1"/>
        <v/>
      </c>
    </row>
    <row r="16" spans="2:8" ht="15">
      <c r="B16" s="71"/>
      <c r="C16" s="72" t="str">
        <f t="shared" si="0"/>
        <v/>
      </c>
      <c r="D16" s="73"/>
      <c r="E16" s="72"/>
      <c r="F16" s="72"/>
      <c r="G16" s="72"/>
      <c r="H16" s="74" t="str">
        <f t="shared" si="1"/>
        <v/>
      </c>
    </row>
  </sheetData>
  <conditionalFormatting sqref="D1">
    <cfRule type="duplicateValues" dxfId="263" priority="2"/>
  </conditionalFormatting>
  <conditionalFormatting sqref="D1">
    <cfRule type="duplicateValues" dxfId="262" priority="3"/>
  </conditionalFormatting>
  <conditionalFormatting sqref="D1">
    <cfRule type="duplicateValues" dxfId="261" priority="1"/>
  </conditionalFormatting>
  <pageMargins left="0.7" right="0.7" top="0.75" bottom="0.75" header="0.3" footer="0.3"/>
  <pageSetup scale="52"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A65B530-C822-46AC-B65C-9BF1301508D8}">
          <x14:formula1>
            <xm:f>Source!$D$2:$D$12</xm:f>
          </x14:formula1>
          <xm:sqref>E2:E16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F64C6-815F-4686-84C3-956AC2AA81A8}">
  <sheetPr codeName="Sheet11"/>
  <dimension ref="A1:J13"/>
  <sheetViews>
    <sheetView showGridLines="0" workbookViewId="0">
      <selection activeCell="A2" sqref="A2"/>
    </sheetView>
  </sheetViews>
  <sheetFormatPr defaultRowHeight="14.5"/>
  <cols>
    <col min="3" max="3" width="10.6328125" bestFit="1" customWidth="1"/>
    <col min="4" max="4" width="13.90625" bestFit="1" customWidth="1"/>
    <col min="5" max="5" width="11.54296875" bestFit="1" customWidth="1"/>
    <col min="6" max="6" width="18.08984375" bestFit="1" customWidth="1"/>
    <col min="7" max="9" width="18.08984375" customWidth="1"/>
    <col min="10" max="10" width="12.26953125" bestFit="1" customWidth="1"/>
  </cols>
  <sheetData>
    <row r="1" spans="1:10" ht="15">
      <c r="A1" s="14" t="s">
        <v>51</v>
      </c>
      <c r="B1" s="15" t="s">
        <v>32</v>
      </c>
      <c r="C1" s="15" t="s">
        <v>28</v>
      </c>
      <c r="D1" s="15" t="s">
        <v>44</v>
      </c>
      <c r="E1" s="15" t="s">
        <v>99</v>
      </c>
      <c r="F1" s="15" t="s">
        <v>52</v>
      </c>
      <c r="G1" s="14" t="s">
        <v>111</v>
      </c>
      <c r="H1" s="14" t="s">
        <v>112</v>
      </c>
      <c r="I1" s="14" t="s">
        <v>160</v>
      </c>
      <c r="J1" s="18" t="s">
        <v>159</v>
      </c>
    </row>
    <row r="2" spans="1:10" ht="15">
      <c r="A2" s="26"/>
      <c r="B2" s="28"/>
      <c r="C2" s="29"/>
      <c r="D2" s="30"/>
      <c r="E2" s="31"/>
      <c r="F2" s="31"/>
      <c r="G2" s="31"/>
      <c r="H2" s="31"/>
      <c r="I2" s="31"/>
      <c r="J2" s="33"/>
    </row>
    <row r="3" spans="1:10" ht="15">
      <c r="A3" s="26"/>
      <c r="B3" s="28"/>
      <c r="C3" s="29"/>
      <c r="D3" s="30"/>
      <c r="E3" s="31"/>
      <c r="F3" s="31"/>
      <c r="G3" s="31"/>
      <c r="H3" s="31"/>
      <c r="I3" s="31"/>
      <c r="J3" s="33"/>
    </row>
    <row r="4" spans="1:10" ht="15">
      <c r="A4" s="26"/>
      <c r="B4" s="28"/>
      <c r="C4" s="30"/>
      <c r="D4" s="30"/>
      <c r="E4" s="31"/>
      <c r="F4" s="31"/>
      <c r="G4" s="31"/>
      <c r="H4" s="31"/>
      <c r="I4" s="31"/>
      <c r="J4" s="33"/>
    </row>
    <row r="5" spans="1:10" ht="15">
      <c r="A5" s="26"/>
      <c r="B5" s="28"/>
      <c r="C5" s="30"/>
      <c r="D5" s="30"/>
      <c r="E5" s="31"/>
      <c r="F5" s="31"/>
      <c r="G5" s="31"/>
      <c r="H5" s="31"/>
      <c r="I5" s="31"/>
      <c r="J5" s="33"/>
    </row>
    <row r="6" spans="1:10" ht="15">
      <c r="A6" s="26"/>
      <c r="B6" s="28"/>
      <c r="C6" s="30"/>
      <c r="D6" s="30"/>
      <c r="E6" s="31"/>
      <c r="F6" s="31"/>
      <c r="G6" s="31"/>
      <c r="H6" s="31"/>
      <c r="I6" s="31"/>
      <c r="J6" s="33"/>
    </row>
    <row r="7" spans="1:10" ht="15">
      <c r="A7" s="26"/>
      <c r="B7" s="28"/>
      <c r="C7" s="30"/>
      <c r="D7" s="30"/>
      <c r="E7" s="31"/>
      <c r="F7" s="31"/>
      <c r="G7" s="31"/>
      <c r="H7" s="31"/>
      <c r="I7" s="31"/>
      <c r="J7" s="33"/>
    </row>
    <row r="8" spans="1:10" ht="15">
      <c r="A8" s="26"/>
      <c r="B8" s="28"/>
      <c r="C8" s="29"/>
      <c r="D8" s="29"/>
      <c r="E8" s="31"/>
      <c r="F8" s="31"/>
      <c r="G8" s="31"/>
      <c r="H8" s="31"/>
      <c r="I8" s="31"/>
      <c r="J8" s="33"/>
    </row>
    <row r="9" spans="1:10" ht="15">
      <c r="A9" s="26"/>
      <c r="B9" s="28"/>
      <c r="C9" s="29"/>
      <c r="D9" s="31"/>
      <c r="E9" s="31"/>
      <c r="F9" s="31"/>
      <c r="G9" s="31"/>
      <c r="H9" s="31"/>
      <c r="I9" s="31"/>
      <c r="J9" s="33"/>
    </row>
    <row r="10" spans="1:10" ht="15">
      <c r="A10" s="26"/>
      <c r="B10" s="28"/>
      <c r="C10" s="29"/>
      <c r="D10" s="31"/>
      <c r="E10" s="31"/>
      <c r="F10" s="31"/>
      <c r="G10" s="31"/>
      <c r="H10" s="31"/>
      <c r="I10" s="31"/>
      <c r="J10" s="33"/>
    </row>
    <row r="11" spans="1:10" ht="15">
      <c r="A11" s="26"/>
      <c r="B11" s="28"/>
      <c r="C11" s="29"/>
      <c r="D11" s="31"/>
      <c r="E11" s="31"/>
      <c r="F11" s="31"/>
      <c r="G11" s="31"/>
      <c r="H11" s="31"/>
      <c r="I11" s="31"/>
      <c r="J11" s="33"/>
    </row>
    <row r="12" spans="1:10" ht="15">
      <c r="A12" s="26"/>
      <c r="B12" s="28"/>
      <c r="C12" s="29"/>
      <c r="D12" s="29"/>
      <c r="E12" s="29"/>
      <c r="F12" s="31"/>
      <c r="G12" s="31"/>
      <c r="H12" s="31"/>
      <c r="I12" s="31"/>
      <c r="J12" s="33"/>
    </row>
    <row r="13" spans="1:10" ht="15">
      <c r="A13" s="26"/>
      <c r="B13" s="28"/>
      <c r="C13" s="29"/>
      <c r="D13" s="29"/>
      <c r="E13" s="29"/>
      <c r="F13" s="31"/>
      <c r="G13" s="31"/>
      <c r="H13" s="31"/>
      <c r="I13" s="31"/>
      <c r="J13" s="33"/>
    </row>
  </sheetData>
  <phoneticPr fontId="5" type="noConversion"/>
  <conditionalFormatting sqref="D2:D5">
    <cfRule type="duplicateValues" dxfId="249" priority="12"/>
    <cfRule type="duplicateValues" dxfId="248" priority="13"/>
    <cfRule type="duplicateValues" dxfId="247" priority="14"/>
    <cfRule type="duplicateValues" dxfId="246" priority="15"/>
    <cfRule type="duplicateValues" dxfId="245" priority="16"/>
  </conditionalFormatting>
  <conditionalFormatting sqref="D2:D6">
    <cfRule type="duplicateValues" dxfId="244" priority="11"/>
  </conditionalFormatting>
  <conditionalFormatting sqref="D2:D7">
    <cfRule type="duplicateValues" dxfId="243" priority="10"/>
  </conditionalFormatting>
  <conditionalFormatting sqref="D1:I1">
    <cfRule type="duplicateValues" dxfId="242" priority="26"/>
    <cfRule type="duplicateValues" dxfId="241" priority="27"/>
    <cfRule type="duplicateValues" dxfId="240" priority="28"/>
    <cfRule type="duplicateValues" dxfId="239" priority="29"/>
    <cfRule type="duplicateValues" dxfId="238" priority="30"/>
    <cfRule type="duplicateValues" dxfId="237" priority="31"/>
    <cfRule type="duplicateValues" dxfId="236" priority="32"/>
    <cfRule type="duplicateValues" dxfId="235" priority="33"/>
    <cfRule type="duplicateValues" dxfId="234" priority="34"/>
  </conditionalFormatting>
  <conditionalFormatting sqref="D8 D12:E13">
    <cfRule type="duplicateValues" dxfId="233" priority="186"/>
  </conditionalFormatting>
  <conditionalFormatting sqref="D8 D12:E13">
    <cfRule type="duplicateValues" dxfId="232" priority="188"/>
  </conditionalFormatting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CA56ED-850A-4BFC-BBE1-A7738BB3000E}">
          <x14:formula1>
            <xm:f>Source!$O$2:$O$7</xm:f>
          </x14:formula1>
          <xm:sqref>H2:H13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79FB-ACFF-4AA7-A8A6-739328E2F24C}">
  <sheetPr codeName="Sheet8"/>
  <dimension ref="A1:O12"/>
  <sheetViews>
    <sheetView showGridLines="0" workbookViewId="0">
      <selection activeCell="B16" sqref="B16"/>
    </sheetView>
  </sheetViews>
  <sheetFormatPr defaultRowHeight="14.5"/>
  <cols>
    <col min="1" max="1" width="20.08984375" bestFit="1" customWidth="1"/>
    <col min="2" max="2" width="23.54296875" bestFit="1" customWidth="1"/>
    <col min="4" max="4" width="10.6328125" bestFit="1" customWidth="1"/>
    <col min="5" max="5" width="13.90625" bestFit="1" customWidth="1"/>
    <col min="6" max="6" width="16.36328125" bestFit="1" customWidth="1"/>
    <col min="8" max="8" width="16" customWidth="1"/>
    <col min="9" max="9" width="20.54296875" customWidth="1"/>
    <col min="10" max="10" width="16.54296875" customWidth="1"/>
    <col min="11" max="11" width="12.90625" bestFit="1" customWidth="1"/>
    <col min="12" max="12" width="17.6328125" bestFit="1" customWidth="1"/>
    <col min="13" max="13" width="21" bestFit="1" customWidth="1"/>
    <col min="14" max="14" width="13.7265625" customWidth="1"/>
    <col min="15" max="15" width="14.26953125" customWidth="1"/>
  </cols>
  <sheetData>
    <row r="1" spans="1:15" ht="45">
      <c r="A1" s="14" t="s">
        <v>97</v>
      </c>
      <c r="B1" s="15" t="s">
        <v>98</v>
      </c>
      <c r="C1" s="15" t="s">
        <v>32</v>
      </c>
      <c r="D1" s="15" t="s">
        <v>28</v>
      </c>
      <c r="E1" s="15" t="s">
        <v>44</v>
      </c>
      <c r="F1" s="15" t="s">
        <v>99</v>
      </c>
      <c r="G1" s="15" t="s">
        <v>45</v>
      </c>
      <c r="H1" s="16" t="s">
        <v>100</v>
      </c>
      <c r="I1" s="16" t="s">
        <v>101</v>
      </c>
      <c r="J1" s="17" t="s">
        <v>102</v>
      </c>
      <c r="K1" s="17" t="s">
        <v>52</v>
      </c>
      <c r="L1" s="17" t="s">
        <v>103</v>
      </c>
      <c r="M1" s="17" t="s">
        <v>104</v>
      </c>
      <c r="N1" s="17" t="s">
        <v>105</v>
      </c>
      <c r="O1" s="18" t="s">
        <v>88</v>
      </c>
    </row>
    <row r="2" spans="1:15" ht="15">
      <c r="A2" s="19"/>
      <c r="B2" s="20"/>
      <c r="C2" s="20"/>
      <c r="D2" s="20"/>
      <c r="E2" s="20"/>
      <c r="F2" s="20"/>
      <c r="G2" s="20"/>
      <c r="H2" s="21" t="s">
        <v>106</v>
      </c>
      <c r="I2" s="21" t="s">
        <v>106</v>
      </c>
      <c r="J2" s="21" t="s">
        <v>106</v>
      </c>
      <c r="K2" s="22"/>
      <c r="L2" s="23"/>
      <c r="M2" s="22"/>
      <c r="N2" s="24"/>
      <c r="O2" s="25"/>
    </row>
    <row r="3" spans="1:15" ht="15">
      <c r="A3" s="26"/>
      <c r="B3" s="27"/>
      <c r="C3" s="28"/>
      <c r="D3" s="29"/>
      <c r="E3" s="30"/>
      <c r="F3" s="31"/>
      <c r="G3" s="31"/>
      <c r="H3" s="31"/>
      <c r="I3" s="31"/>
      <c r="J3" s="32"/>
      <c r="K3" s="29"/>
      <c r="L3" s="29"/>
      <c r="M3" s="29"/>
      <c r="N3" s="29"/>
      <c r="O3" s="33"/>
    </row>
    <row r="4" spans="1:15" ht="15">
      <c r="A4" s="26"/>
      <c r="B4" s="27"/>
      <c r="C4" s="28"/>
      <c r="D4" s="29"/>
      <c r="E4" s="30"/>
      <c r="F4" s="31"/>
      <c r="G4" s="31"/>
      <c r="H4" s="31"/>
      <c r="I4" s="31"/>
      <c r="J4" s="32"/>
      <c r="K4" s="29"/>
      <c r="L4" s="29"/>
      <c r="M4" s="29"/>
      <c r="N4" s="29"/>
      <c r="O4" s="33"/>
    </row>
    <row r="5" spans="1:15" ht="15">
      <c r="A5" s="26"/>
      <c r="B5" s="27"/>
      <c r="C5" s="28"/>
      <c r="D5" s="30"/>
      <c r="E5" s="30"/>
      <c r="F5" s="31"/>
      <c r="G5" s="31"/>
      <c r="H5" s="31"/>
      <c r="I5" s="31"/>
      <c r="J5" s="32"/>
      <c r="K5" s="29"/>
      <c r="L5" s="29"/>
      <c r="M5" s="29"/>
      <c r="N5" s="29"/>
      <c r="O5" s="33"/>
    </row>
    <row r="6" spans="1:15" ht="15">
      <c r="A6" s="26"/>
      <c r="B6" s="27"/>
      <c r="C6" s="28"/>
      <c r="D6" s="30"/>
      <c r="E6" s="30"/>
      <c r="F6" s="31"/>
      <c r="G6" s="31"/>
      <c r="H6" s="31"/>
      <c r="I6" s="31"/>
      <c r="J6" s="32"/>
      <c r="K6" s="29"/>
      <c r="L6" s="29"/>
      <c r="M6" s="29"/>
      <c r="N6" s="29"/>
      <c r="O6" s="33"/>
    </row>
    <row r="7" spans="1:15" ht="15">
      <c r="A7" s="26"/>
      <c r="B7" s="27"/>
      <c r="C7" s="28"/>
      <c r="D7" s="30"/>
      <c r="E7" s="30"/>
      <c r="F7" s="31"/>
      <c r="G7" s="31"/>
      <c r="H7" s="31"/>
      <c r="I7" s="31"/>
      <c r="J7" s="32"/>
      <c r="K7" s="29"/>
      <c r="L7" s="29"/>
      <c r="M7" s="29"/>
      <c r="N7" s="29"/>
      <c r="O7" s="33"/>
    </row>
    <row r="8" spans="1:15" ht="15">
      <c r="A8" s="26"/>
      <c r="B8" s="27"/>
      <c r="C8" s="28"/>
      <c r="D8" s="30"/>
      <c r="E8" s="30"/>
      <c r="F8" s="31"/>
      <c r="G8" s="31"/>
      <c r="H8" s="31"/>
      <c r="I8" s="31"/>
      <c r="J8" s="32"/>
      <c r="K8" s="29"/>
      <c r="L8" s="29"/>
      <c r="M8" s="29"/>
      <c r="N8" s="29"/>
      <c r="O8" s="33"/>
    </row>
    <row r="9" spans="1:15" ht="15">
      <c r="A9" s="26"/>
      <c r="B9" s="27"/>
      <c r="C9" s="28"/>
      <c r="D9" s="29"/>
      <c r="E9" s="29"/>
      <c r="F9" s="31"/>
      <c r="G9" s="31"/>
      <c r="H9" s="31"/>
      <c r="I9" s="31"/>
      <c r="J9" s="32"/>
      <c r="K9" s="29"/>
      <c r="L9" s="29"/>
      <c r="M9" s="29"/>
      <c r="N9" s="29"/>
      <c r="O9" s="33"/>
    </row>
    <row r="10" spans="1:15" ht="15">
      <c r="A10" s="26"/>
      <c r="B10" s="27"/>
      <c r="C10" s="28"/>
      <c r="D10" s="29"/>
      <c r="E10" s="31"/>
      <c r="F10" s="31"/>
      <c r="G10" s="31"/>
      <c r="H10" s="31"/>
      <c r="I10" s="31"/>
      <c r="J10" s="32"/>
      <c r="K10" s="29"/>
      <c r="L10" s="29"/>
      <c r="M10" s="29"/>
      <c r="N10" s="29"/>
      <c r="O10" s="33"/>
    </row>
    <row r="11" spans="1:15" ht="15">
      <c r="A11" s="26"/>
      <c r="B11" s="27"/>
      <c r="C11" s="28"/>
      <c r="D11" s="29"/>
      <c r="E11" s="31"/>
      <c r="F11" s="31"/>
      <c r="G11" s="31"/>
      <c r="H11" s="31"/>
      <c r="I11" s="31"/>
      <c r="J11" s="32"/>
      <c r="K11" s="29"/>
      <c r="L11" s="29"/>
      <c r="M11" s="29"/>
      <c r="N11" s="29"/>
      <c r="O11" s="33"/>
    </row>
    <row r="12" spans="1:15" ht="15">
      <c r="A12" s="26"/>
      <c r="B12" s="27"/>
      <c r="C12" s="28"/>
      <c r="D12" s="29"/>
      <c r="E12" s="31"/>
      <c r="F12" s="31"/>
      <c r="G12" s="31"/>
      <c r="H12" s="31"/>
      <c r="I12" s="31"/>
      <c r="J12" s="32"/>
      <c r="K12" s="29"/>
      <c r="L12" s="29"/>
      <c r="M12" s="29"/>
      <c r="N12" s="29"/>
      <c r="O12" s="33"/>
    </row>
  </sheetData>
  <conditionalFormatting sqref="E3:E6">
    <cfRule type="duplicateValues" dxfId="216" priority="12"/>
    <cfRule type="duplicateValues" dxfId="215" priority="13"/>
    <cfRule type="duplicateValues" dxfId="214" priority="14"/>
    <cfRule type="duplicateValues" dxfId="213" priority="15"/>
    <cfRule type="duplicateValues" dxfId="212" priority="16"/>
  </conditionalFormatting>
  <conditionalFormatting sqref="E3:E7">
    <cfRule type="duplicateValues" dxfId="211" priority="11"/>
  </conditionalFormatting>
  <conditionalFormatting sqref="E3:E8">
    <cfRule type="duplicateValues" dxfId="210" priority="10"/>
  </conditionalFormatting>
  <conditionalFormatting sqref="E2:G2">
    <cfRule type="duplicateValues" dxfId="209" priority="24"/>
  </conditionalFormatting>
  <conditionalFormatting sqref="E2:G2">
    <cfRule type="duplicateValues" dxfId="208" priority="19"/>
    <cfRule type="duplicateValues" dxfId="207" priority="20"/>
    <cfRule type="duplicateValues" dxfId="206" priority="21"/>
    <cfRule type="duplicateValues" dxfId="205" priority="22"/>
  </conditionalFormatting>
  <conditionalFormatting sqref="E1:I1">
    <cfRule type="duplicateValues" dxfId="204" priority="1"/>
    <cfRule type="duplicateValues" dxfId="203" priority="2"/>
    <cfRule type="duplicateValues" dxfId="202" priority="3"/>
    <cfRule type="duplicateValues" dxfId="201" priority="4"/>
    <cfRule type="duplicateValues" dxfId="200" priority="5"/>
    <cfRule type="duplicateValues" dxfId="199" priority="6"/>
    <cfRule type="duplicateValues" dxfId="198" priority="7"/>
    <cfRule type="duplicateValues" dxfId="197" priority="8"/>
    <cfRule type="duplicateValues" dxfId="196" priority="9"/>
  </conditionalFormatting>
  <conditionalFormatting sqref="E9 E2:G2">
    <cfRule type="duplicateValues" dxfId="195" priority="189"/>
  </conditionalFormatting>
  <conditionalFormatting sqref="E9 E2:G2">
    <cfRule type="duplicateValues" dxfId="194" priority="191"/>
  </conditionalFormatting>
  <conditionalFormatting sqref="E9 E2:G2">
    <cfRule type="duplicateValues" dxfId="193" priority="193"/>
  </conditionalFormatting>
  <conditionalFormatting sqref="E9 E2:G2">
    <cfRule type="duplicateValues" dxfId="192" priority="195"/>
  </conditionalFormatting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C82B6D-1064-41D2-AB2F-3483CE6D8D96}">
          <x14:formula1>
            <xm:f>Source!$O$2:$O$7</xm:f>
          </x14:formula1>
          <xm:sqref>L3:L12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C9D8-874D-4767-8F89-D1F1F9EA18A0}">
  <sheetPr codeName="Sheet12"/>
  <dimension ref="A1:G8"/>
  <sheetViews>
    <sheetView showGridLines="0" workbookViewId="0">
      <selection activeCell="B4" sqref="B4"/>
    </sheetView>
  </sheetViews>
  <sheetFormatPr defaultRowHeight="14.5"/>
  <cols>
    <col min="1" max="1" width="20.08984375" bestFit="1" customWidth="1"/>
    <col min="2" max="2" width="12.6328125" bestFit="1" customWidth="1"/>
    <col min="3" max="3" width="12.54296875" bestFit="1" customWidth="1"/>
    <col min="4" max="4" width="13.90625" bestFit="1" customWidth="1"/>
    <col min="5" max="5" width="12.1796875" bestFit="1" customWidth="1"/>
    <col min="6" max="6" width="16.36328125" bestFit="1" customWidth="1"/>
    <col min="7" max="7" width="12.26953125" bestFit="1" customWidth="1"/>
  </cols>
  <sheetData>
    <row r="1" spans="1:7" ht="15">
      <c r="A1" s="14" t="s">
        <v>97</v>
      </c>
      <c r="B1" s="15" t="s">
        <v>32</v>
      </c>
      <c r="C1" s="15" t="s">
        <v>113</v>
      </c>
      <c r="D1" s="15" t="s">
        <v>52</v>
      </c>
      <c r="E1" s="15" t="s">
        <v>118</v>
      </c>
      <c r="F1" s="17" t="s">
        <v>162</v>
      </c>
      <c r="G1" s="18" t="s">
        <v>88</v>
      </c>
    </row>
    <row r="2" spans="1:7" ht="15">
      <c r="A2" s="26"/>
      <c r="B2" s="28"/>
      <c r="C2" s="29"/>
      <c r="D2" s="30"/>
      <c r="E2" s="31"/>
      <c r="F2" s="29"/>
      <c r="G2" s="33"/>
    </row>
    <row r="3" spans="1:7" ht="15">
      <c r="A3" s="26"/>
      <c r="B3" s="28"/>
      <c r="C3" s="29"/>
      <c r="D3" s="30"/>
      <c r="E3" s="31"/>
      <c r="F3" s="29"/>
      <c r="G3" s="33"/>
    </row>
    <row r="4" spans="1:7" ht="15">
      <c r="A4" s="26"/>
      <c r="B4" s="28"/>
      <c r="C4" s="30"/>
      <c r="D4" s="30"/>
      <c r="E4" s="31"/>
      <c r="F4" s="29"/>
      <c r="G4" s="33"/>
    </row>
    <row r="5" spans="1:7" ht="15">
      <c r="A5" s="26"/>
      <c r="B5" s="28"/>
      <c r="C5" s="30"/>
      <c r="D5" s="30"/>
      <c r="E5" s="31"/>
      <c r="F5" s="29"/>
      <c r="G5" s="33"/>
    </row>
    <row r="6" spans="1:7" ht="15">
      <c r="A6" s="26"/>
      <c r="B6" s="28"/>
      <c r="C6" s="30"/>
      <c r="D6" s="30"/>
      <c r="E6" s="31"/>
      <c r="F6" s="29"/>
      <c r="G6" s="33"/>
    </row>
    <row r="7" spans="1:7" ht="15">
      <c r="A7" s="26"/>
      <c r="B7" s="28"/>
      <c r="C7" s="30"/>
      <c r="D7" s="30"/>
      <c r="E7" s="31"/>
      <c r="F7" s="29"/>
      <c r="G7" s="33"/>
    </row>
    <row r="8" spans="1:7" ht="15">
      <c r="A8" s="26"/>
      <c r="B8" s="28"/>
      <c r="C8" s="29"/>
      <c r="D8" s="29"/>
      <c r="E8" s="31"/>
      <c r="F8" s="29"/>
      <c r="G8" s="33"/>
    </row>
  </sheetData>
  <conditionalFormatting sqref="D2:D5">
    <cfRule type="duplicateValues" dxfId="171" priority="12"/>
    <cfRule type="duplicateValues" dxfId="170" priority="13"/>
    <cfRule type="duplicateValues" dxfId="169" priority="14"/>
    <cfRule type="duplicateValues" dxfId="168" priority="15"/>
    <cfRule type="duplicateValues" dxfId="167" priority="16"/>
  </conditionalFormatting>
  <conditionalFormatting sqref="D2:D6">
    <cfRule type="duplicateValues" dxfId="166" priority="11"/>
  </conditionalFormatting>
  <conditionalFormatting sqref="D2:D7">
    <cfRule type="duplicateValues" dxfId="165" priority="10"/>
  </conditionalFormatting>
  <conditionalFormatting sqref="D1:E1">
    <cfRule type="duplicateValues" dxfId="164" priority="110"/>
    <cfRule type="duplicateValues" dxfId="163" priority="111"/>
    <cfRule type="duplicateValues" dxfId="162" priority="112"/>
    <cfRule type="duplicateValues" dxfId="161" priority="113"/>
    <cfRule type="duplicateValues" dxfId="160" priority="114"/>
    <cfRule type="duplicateValues" dxfId="159" priority="115"/>
    <cfRule type="duplicateValues" dxfId="158" priority="116"/>
    <cfRule type="duplicateValues" dxfId="157" priority="117"/>
    <cfRule type="duplicateValues" dxfId="156" priority="118"/>
  </conditionalFormatting>
  <conditionalFormatting sqref="D8">
    <cfRule type="duplicateValues" dxfId="155" priority="196"/>
  </conditionalFormatting>
  <conditionalFormatting sqref="D8">
    <cfRule type="duplicateValues" dxfId="154" priority="198"/>
  </conditionalFormatting>
  <conditionalFormatting sqref="D8">
    <cfRule type="duplicateValues" dxfId="153" priority="200"/>
  </conditionalFormatting>
  <conditionalFormatting sqref="D8">
    <cfRule type="duplicateValues" dxfId="152" priority="202"/>
  </conditionalFormatting>
  <pageMargins left="0.7" right="0.7" top="0.75" bottom="0.75" header="0.3" footer="0.3"/>
  <pageSetup orientation="portrait" r:id="rId1"/>
  <headerFooter>
    <oddFooter>&amp;L&amp;1#&amp;"Calibri"&amp;10&amp;K000000Classification: Internal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B9DD92-528E-4315-85D5-C57E4F684DF1}">
          <x14:formula1>
            <xm:f>Source!$O$2:$O$5</xm:f>
          </x14:formula1>
          <xm:sqref>D2:D8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Source</vt:lpstr>
      <vt:lpstr>Inbound</vt:lpstr>
      <vt:lpstr>Outbound</vt:lpstr>
      <vt:lpstr>Revenue</vt:lpstr>
      <vt:lpstr>Main d'œuvre</vt:lpstr>
      <vt:lpstr>Carburant</vt:lpstr>
      <vt:lpstr>Habillage</vt:lpstr>
      <vt:lpstr>Reach Stacker</vt:lpstr>
      <vt:lpstr>Chariot</vt:lpstr>
      <vt:lpstr>Fumigation</vt:lpstr>
      <vt:lpstr>Empotage</vt:lpstr>
      <vt:lpstr>Location Magasin</vt:lpstr>
      <vt:lpstr>Coût Variable</vt:lpstr>
      <vt:lpstr>Gross Profit</vt:lpstr>
      <vt:lpstr>Autre</vt:lpstr>
      <vt:lpstr>Tableau de Bord</vt:lpstr>
      <vt:lpstr>Carburant!Print_Area</vt:lpstr>
      <vt:lpstr>Empotage!Print_Area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Kouakou Bilson</dc:creator>
  <cp:lastModifiedBy>Kouakou Bilson</cp:lastModifiedBy>
  <dcterms:created xsi:type="dcterms:W3CDTF">2023-05-22T22:01:46Z</dcterms:created>
  <dcterms:modified xsi:type="dcterms:W3CDTF">2023-06-03T22:06:48Z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2023-06-03T22:06:21Z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>3db389dd-98af-4e08-aaf0-e348e2c1e2c5</vt:lpwstr>
  </property>
  <property fmtid="{D5CDD505-2E9C-101B-9397-08002B2CF9AE}" pid="8" name="MSIP_Label_71bba39d-4745-4e9d-97db-0c1927b54242_ContentBits">
    <vt:lpwstr>2</vt:lpwstr>
  </property>
</Properties>
</file>