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codeName="ThisWorkbook"/>
  <xr:revisionPtr revIDLastSave="0" documentId="8_{4A000447-DE13-4DDE-9F1E-1529ADE80A29}" xr6:coauthVersionLast="47" xr6:coauthVersionMax="47" xr10:uidLastSave="{00000000-0000-0000-0000-000000000000}"/>
  <bookViews>
    <workbookView xWindow="-108" yWindow="-108" windowWidth="23256" windowHeight="12576" tabRatio="915" xr2:uid="{00000000-000D-0000-FFFF-FFFF00000000}"/>
  </bookViews>
  <sheets>
    <sheet name="Planification 2022" sheetId="1" r:id="rId1"/>
    <sheet name="Table des locaux" sheetId="7" r:id="rId2"/>
    <sheet name="List" sheetId="37" r:id="rId3"/>
    <sheet name="01 1101" sheetId="20" r:id="rId4"/>
    <sheet name="01 1106" sheetId="19" r:id="rId5"/>
    <sheet name="01 1107" sheetId="18" r:id="rId6"/>
    <sheet name="01 1108" sheetId="17" r:id="rId7"/>
    <sheet name="calculs" sheetId="2" state="hidden" r:id="rId8"/>
  </sheets>
  <definedNames>
    <definedName name="_xlnm._FilterDatabase" localSheetId="1" hidden="1">'Table des locaux'!$A$1:$E$57</definedName>
    <definedName name="CalcGrille">IFERROR(calculs!$A1/SUMPRODUCT( (Activités[RÉFÉRENCE]=calculs!$C1)*(Activités[DÉBUT]&lt;=calculs!A$31)*((Activités[FIN]&gt;=calculs!A$31)+(LEN(Activités[FIN])=0)*(Activités[DÉBUT]=calculs!A$31)) ),NA())</definedName>
    <definedName name="DateDébut">calculs!$D$28</definedName>
    <definedName name="DécalageFenêtre">calculs!$D$26</definedName>
    <definedName name="FenêtreDateDébut">calculs!$D$25</definedName>
    <definedName name="GlissièresJour">FenêtreDateDébut+ROW('Planification 2022'!$1:$7)-1</definedName>
    <definedName name="_xlnm.Print_Titles" localSheetId="0">'Planification 2022'!$4:$4</definedName>
    <definedName name="JoursFenêtre">calculs!$D$29</definedName>
    <definedName name="RegoinTitreLigne1..D3">'Planification 2022'!$C$3</definedName>
    <definedName name="Titre1">Activités[[#Headers],[N° DE LOCAL]]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J15" i="1" l="1"/>
  <c r="J16"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C3" i="7"/>
  <c r="J6" i="1" s="1"/>
  <c r="C4" i="7"/>
  <c r="J7" i="1" s="1"/>
  <c r="C5" i="7"/>
  <c r="C6" i="7"/>
  <c r="J13" i="1" s="1"/>
  <c r="C7" i="7"/>
  <c r="C8" i="7"/>
  <c r="J9" i="1" s="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J10" i="1" s="1"/>
  <c r="C43" i="7"/>
  <c r="C44" i="7"/>
  <c r="C45" i="7"/>
  <c r="C46" i="7"/>
  <c r="C47" i="7"/>
  <c r="J11" i="1" s="1"/>
  <c r="C48" i="7"/>
  <c r="C49" i="7"/>
  <c r="C50" i="7"/>
  <c r="C51" i="7"/>
  <c r="C52" i="7"/>
  <c r="C53" i="7"/>
  <c r="C54" i="7"/>
  <c r="C55" i="7"/>
  <c r="C56" i="7"/>
  <c r="C57" i="7"/>
  <c r="J17" i="1" s="1"/>
  <c r="C2" i="7"/>
  <c r="J5" i="1" s="1"/>
  <c r="J12" i="1" l="1"/>
  <c r="J8" i="1"/>
  <c r="J14" i="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I15" i="1"/>
  <c r="I16"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6" i="1"/>
  <c r="I7" i="1"/>
  <c r="I13" i="1"/>
  <c r="I9" i="1"/>
  <c r="I10" i="1"/>
  <c r="I11" i="1"/>
  <c r="I17" i="1"/>
  <c r="I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5" i="1"/>
  <c r="I12" i="1" l="1"/>
  <c r="I8" i="1"/>
  <c r="I14" i="1"/>
  <c r="D3" i="1" l="1"/>
  <c r="D5" i="2" l="1"/>
  <c r="B17" i="1" l="1"/>
  <c r="B21" i="1"/>
  <c r="B25" i="1"/>
  <c r="B29" i="1"/>
  <c r="B33" i="1"/>
  <c r="B37" i="1"/>
  <c r="B41" i="1"/>
  <c r="B45" i="1"/>
  <c r="B49" i="1"/>
  <c r="B53" i="1"/>
  <c r="B57" i="1"/>
  <c r="B61" i="1"/>
  <c r="B65" i="1"/>
  <c r="B69" i="1"/>
  <c r="B73" i="1"/>
  <c r="B77" i="1"/>
  <c r="B81" i="1"/>
  <c r="B85" i="1"/>
  <c r="B89" i="1"/>
  <c r="B93" i="1"/>
  <c r="B97" i="1"/>
  <c r="B18" i="1"/>
  <c r="B22" i="1"/>
  <c r="B26" i="1"/>
  <c r="B30" i="1"/>
  <c r="B34" i="1"/>
  <c r="B38" i="1"/>
  <c r="B42" i="1"/>
  <c r="B46" i="1"/>
  <c r="B50" i="1"/>
  <c r="B54" i="1"/>
  <c r="B58" i="1"/>
  <c r="B62" i="1"/>
  <c r="B66" i="1"/>
  <c r="B70" i="1"/>
  <c r="B74" i="1"/>
  <c r="B78" i="1"/>
  <c r="B82" i="1"/>
  <c r="B86" i="1"/>
  <c r="B90" i="1"/>
  <c r="B94" i="1"/>
  <c r="B98" i="1"/>
  <c r="B59" i="1"/>
  <c r="B71" i="1"/>
  <c r="B83" i="1"/>
  <c r="B91" i="1"/>
  <c r="B99" i="1"/>
  <c r="B24" i="1"/>
  <c r="B36" i="1"/>
  <c r="B48" i="1"/>
  <c r="B56" i="1"/>
  <c r="B64" i="1"/>
  <c r="B72" i="1"/>
  <c r="B80" i="1"/>
  <c r="B92" i="1"/>
  <c r="B100" i="1"/>
  <c r="B19" i="1"/>
  <c r="B23" i="1"/>
  <c r="B27" i="1"/>
  <c r="B31" i="1"/>
  <c r="B35" i="1"/>
  <c r="B39" i="1"/>
  <c r="B43" i="1"/>
  <c r="B47" i="1"/>
  <c r="B51" i="1"/>
  <c r="B55" i="1"/>
  <c r="B63" i="1"/>
  <c r="B67" i="1"/>
  <c r="B75" i="1"/>
  <c r="B79" i="1"/>
  <c r="B87" i="1"/>
  <c r="B95" i="1"/>
  <c r="B20" i="1"/>
  <c r="B28" i="1"/>
  <c r="B32" i="1"/>
  <c r="B40" i="1"/>
  <c r="B44" i="1"/>
  <c r="B52" i="1"/>
  <c r="B60" i="1"/>
  <c r="B68" i="1"/>
  <c r="B76" i="1"/>
  <c r="B84" i="1"/>
  <c r="B88" i="1"/>
  <c r="B96" i="1"/>
  <c r="B112" i="1"/>
  <c r="B111" i="1"/>
  <c r="B107" i="1"/>
  <c r="B103" i="1"/>
  <c r="B106" i="1"/>
  <c r="B102" i="1"/>
  <c r="B109" i="1"/>
  <c r="B105" i="1"/>
  <c r="B101" i="1"/>
  <c r="B108" i="1"/>
  <c r="B104" i="1"/>
  <c r="B110" i="1"/>
  <c r="B5" i="1"/>
  <c r="B9" i="1"/>
  <c r="B13" i="1"/>
  <c r="B6" i="1"/>
  <c r="B10" i="1"/>
  <c r="B14" i="1"/>
  <c r="B8" i="1"/>
  <c r="B12" i="1"/>
  <c r="B7" i="1"/>
  <c r="B11" i="1"/>
  <c r="B15" i="1"/>
  <c r="B16" i="1"/>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33" i="2" l="1"/>
  <c r="A34" i="2" s="1"/>
  <c r="A35" i="2" s="1"/>
  <c r="A36" i="2" s="1"/>
  <c r="A37" i="2" s="1"/>
  <c r="A38" i="2" s="1"/>
  <c r="A39" i="2" s="1"/>
  <c r="A40" i="2" s="1"/>
  <c r="D28" i="2"/>
  <c r="D25" i="2" s="1"/>
  <c r="E14" i="2"/>
  <c r="E13" i="2"/>
  <c r="E12" i="2"/>
  <c r="E11" i="2"/>
  <c r="E10" i="2"/>
  <c r="E9" i="2"/>
  <c r="E8" i="2"/>
  <c r="E7" i="2"/>
  <c r="E6" i="2"/>
  <c r="E31" i="2" l="1"/>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AH70" i="2" l="1"/>
  <c r="AH72" i="2"/>
  <c r="AH56" i="2"/>
  <c r="J55" i="2"/>
  <c r="P43" i="2"/>
  <c r="U55" i="2"/>
  <c r="I55" i="2"/>
  <c r="I43" i="2"/>
  <c r="AB55" i="2"/>
  <c r="P55" i="2"/>
  <c r="G55" i="2"/>
  <c r="M55" i="2"/>
  <c r="J43" i="2"/>
  <c r="N43" i="2"/>
  <c r="U43" i="2"/>
  <c r="AF55" i="2"/>
  <c r="AF43" i="2"/>
  <c r="Z43" i="2"/>
  <c r="T43" i="2"/>
  <c r="AG43" i="2"/>
  <c r="Y43" i="2"/>
  <c r="Z55" i="2"/>
  <c r="AB43" i="2"/>
  <c r="AA43" i="2"/>
  <c r="S43" i="2"/>
  <c r="T55" i="2"/>
  <c r="M43" i="2"/>
  <c r="V43" i="2"/>
  <c r="O43" i="2"/>
  <c r="G43" i="2"/>
  <c r="H55" i="2"/>
  <c r="L55" i="2"/>
  <c r="AD55" i="2"/>
  <c r="X55" i="2"/>
  <c r="R55" i="2"/>
  <c r="V55" i="2"/>
  <c r="Y55" i="2"/>
  <c r="O55" i="2"/>
  <c r="N55" i="2"/>
  <c r="H43" i="2"/>
  <c r="F55" i="2"/>
  <c r="S55" i="2"/>
  <c r="X43" i="2"/>
  <c r="AD43" i="2"/>
  <c r="R43" i="2"/>
  <c r="AG55" i="2"/>
  <c r="L43" i="2"/>
  <c r="AA55" i="2"/>
  <c r="F43" i="2"/>
  <c r="K43" i="2"/>
  <c r="AE55" i="2"/>
  <c r="AC43" i="2"/>
  <c r="W43" i="2"/>
  <c r="E43" i="2"/>
  <c r="AH43" i="2"/>
  <c r="Q55" i="2"/>
  <c r="AE43" i="2"/>
  <c r="K55" i="2"/>
  <c r="E55" i="2"/>
  <c r="Q43" i="2"/>
  <c r="W55" i="2"/>
  <c r="AC55" i="2"/>
  <c r="AI31" i="2"/>
  <c r="W70" i="2" l="1"/>
  <c r="W72" i="2"/>
  <c r="E70" i="2"/>
  <c r="E72" i="2"/>
  <c r="AE70" i="2"/>
  <c r="AE72" i="2"/>
  <c r="F70" i="2"/>
  <c r="F72" i="2"/>
  <c r="N70" i="2"/>
  <c r="N72" i="2"/>
  <c r="Y70" i="2"/>
  <c r="Y72" i="2"/>
  <c r="R70" i="2"/>
  <c r="R72" i="2"/>
  <c r="AD70" i="2"/>
  <c r="AD72" i="2"/>
  <c r="H70" i="2"/>
  <c r="H72" i="2"/>
  <c r="G70" i="2"/>
  <c r="G72" i="2"/>
  <c r="AB70" i="2"/>
  <c r="AB72" i="2"/>
  <c r="I70" i="2"/>
  <c r="I72" i="2"/>
  <c r="AC70" i="2"/>
  <c r="AC72" i="2"/>
  <c r="K70" i="2"/>
  <c r="K72" i="2"/>
  <c r="Q70" i="2"/>
  <c r="Q72" i="2"/>
  <c r="AA70" i="2"/>
  <c r="AA72" i="2"/>
  <c r="AG70" i="2"/>
  <c r="AG72" i="2"/>
  <c r="S70" i="2"/>
  <c r="S72" i="2"/>
  <c r="O70" i="2"/>
  <c r="O72" i="2"/>
  <c r="V70" i="2"/>
  <c r="V72" i="2"/>
  <c r="X70" i="2"/>
  <c r="X72" i="2"/>
  <c r="L70" i="2"/>
  <c r="L72" i="2"/>
  <c r="T70" i="2"/>
  <c r="T72" i="2"/>
  <c r="Z70" i="2"/>
  <c r="Z72" i="2"/>
  <c r="AF70" i="2"/>
  <c r="AF72" i="2"/>
  <c r="M70" i="2"/>
  <c r="M72" i="2"/>
  <c r="P70" i="2"/>
  <c r="P72" i="2"/>
  <c r="U70" i="2"/>
  <c r="U72" i="2"/>
  <c r="J70" i="2"/>
  <c r="J72" i="2"/>
  <c r="P56" i="2"/>
  <c r="J56" i="2"/>
  <c r="R56"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D61" i="2" l="1"/>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AA65" i="2" l="1"/>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AH66" i="2" l="1"/>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D9" i="2" l="1"/>
  <c r="D11" i="2" s="1"/>
  <c r="E15" i="2" a="1"/>
  <c r="E15" i="2" s="1"/>
  <c r="E16" i="2" s="1" a="1"/>
  <c r="E16" i="2" s="1"/>
  <c r="E17" i="2" s="1" a="1"/>
  <c r="E17" i="2" s="1"/>
  <c r="E18" i="2" s="1" a="1"/>
  <c r="E18" i="2" s="1"/>
  <c r="E19" i="2" s="1" a="1"/>
  <c r="E19" i="2" s="1"/>
  <c r="E20" i="2" s="1" a="1"/>
  <c r="E20" i="2" s="1"/>
  <c r="E21" i="2" s="1" a="1"/>
  <c r="E21" i="2" s="1"/>
  <c r="E22" i="2" s="1" a="1"/>
  <c r="E22" i="2" s="1"/>
  <c r="E23" i="2" s="1" a="1"/>
  <c r="E23" i="2" s="1"/>
  <c r="F20" i="2" l="1"/>
  <c r="C37" i="2" s="1"/>
  <c r="AB37" i="2" s="1"/>
  <c r="F19" i="2"/>
  <c r="C36" i="2" s="1"/>
  <c r="E36" i="2" s="1"/>
  <c r="F17" i="2"/>
  <c r="C34" i="2" s="1"/>
  <c r="E34" i="2" s="1"/>
  <c r="F18" i="2"/>
  <c r="C35" i="2" s="1"/>
  <c r="AB35" i="2" s="1"/>
  <c r="F22" i="2"/>
  <c r="C39" i="2" s="1"/>
  <c r="C51" i="2" s="1"/>
  <c r="D51" i="2" s="1"/>
  <c r="F16" i="2"/>
  <c r="C33" i="2" s="1"/>
  <c r="M33" i="2" s="1"/>
  <c r="F15" i="2"/>
  <c r="C32" i="2" s="1"/>
  <c r="C44" i="2" s="1"/>
  <c r="D44" i="2" s="1"/>
  <c r="F21" i="2"/>
  <c r="C38" i="2" s="1"/>
  <c r="D38" i="2" s="1"/>
  <c r="F23" i="2"/>
  <c r="C40" i="2" s="1"/>
  <c r="V40" i="2" s="1"/>
  <c r="Y36" i="2" l="1"/>
  <c r="X37" i="2"/>
  <c r="AG37" i="2"/>
  <c r="O37" i="2"/>
  <c r="N37" i="2"/>
  <c r="V37" i="2"/>
  <c r="C49" i="2"/>
  <c r="D49" i="2" s="1"/>
  <c r="J34" i="2"/>
  <c r="D33" i="2"/>
  <c r="S36" i="2"/>
  <c r="M36" i="2"/>
  <c r="F36" i="2"/>
  <c r="E48" i="2" s="1"/>
  <c r="AD37" i="2"/>
  <c r="J37" i="2"/>
  <c r="Q37" i="2"/>
  <c r="M37" i="2"/>
  <c r="U37" i="2"/>
  <c r="S37" i="2"/>
  <c r="AH37" i="2"/>
  <c r="W37" i="2"/>
  <c r="K37" i="2"/>
  <c r="AI37" i="2"/>
  <c r="AA37" i="2"/>
  <c r="E37" i="2"/>
  <c r="D37" i="2"/>
  <c r="P37" i="2"/>
  <c r="H37" i="2"/>
  <c r="AE37" i="2"/>
  <c r="Z37" i="2"/>
  <c r="R37" i="2"/>
  <c r="I37" i="2"/>
  <c r="AI36" i="2"/>
  <c r="J36" i="2"/>
  <c r="N36" i="2"/>
  <c r="W36" i="2"/>
  <c r="C48" i="2"/>
  <c r="D48" i="2" s="1"/>
  <c r="F37" i="2"/>
  <c r="AF37" i="2"/>
  <c r="T37" i="2"/>
  <c r="AC37" i="2"/>
  <c r="AB49" i="2" s="1"/>
  <c r="L37" i="2"/>
  <c r="G37" i="2"/>
  <c r="Y37" i="2"/>
  <c r="L36" i="2"/>
  <c r="P36" i="2"/>
  <c r="T36" i="2"/>
  <c r="AE36" i="2"/>
  <c r="O36" i="2"/>
  <c r="X36" i="2"/>
  <c r="AC36" i="2"/>
  <c r="Z36" i="2"/>
  <c r="T32" i="2"/>
  <c r="Y34" i="2"/>
  <c r="AF34" i="2"/>
  <c r="Z32" i="2"/>
  <c r="G35" i="2"/>
  <c r="AE34" i="2"/>
  <c r="AI32" i="2"/>
  <c r="V34" i="2"/>
  <c r="AI34" i="2"/>
  <c r="L34" i="2"/>
  <c r="U36" i="2"/>
  <c r="AD36" i="2"/>
  <c r="G36" i="2"/>
  <c r="AH36" i="2"/>
  <c r="I36" i="2"/>
  <c r="K36" i="2"/>
  <c r="R36" i="2"/>
  <c r="D36" i="2"/>
  <c r="N32" i="2"/>
  <c r="P32" i="2"/>
  <c r="U34" i="2"/>
  <c r="N34" i="2"/>
  <c r="O34" i="2"/>
  <c r="R34" i="2"/>
  <c r="Q36" i="2"/>
  <c r="AG36" i="2"/>
  <c r="V36" i="2"/>
  <c r="AA36" i="2"/>
  <c r="H36" i="2"/>
  <c r="AF36" i="2"/>
  <c r="AB36" i="2"/>
  <c r="AH32" i="2"/>
  <c r="R32" i="2"/>
  <c r="AG34" i="2"/>
  <c r="X34" i="2"/>
  <c r="P34" i="2"/>
  <c r="C46" i="2"/>
  <c r="D46" i="2" s="1"/>
  <c r="F35" i="2"/>
  <c r="AE32" i="2"/>
  <c r="D32" i="2"/>
  <c r="W35" i="2"/>
  <c r="G34" i="2"/>
  <c r="Q34" i="2"/>
  <c r="S34" i="2"/>
  <c r="T34" i="2"/>
  <c r="R39" i="2"/>
  <c r="AH39" i="2"/>
  <c r="N39" i="2"/>
  <c r="S39" i="2"/>
  <c r="U33" i="2"/>
  <c r="H35" i="2"/>
  <c r="V35" i="2"/>
  <c r="X35" i="2"/>
  <c r="M32" i="2"/>
  <c r="F32" i="2"/>
  <c r="L32" i="2"/>
  <c r="T35" i="2"/>
  <c r="O35" i="2"/>
  <c r="AF35" i="2"/>
  <c r="Z34" i="2"/>
  <c r="H34" i="2"/>
  <c r="F34" i="2"/>
  <c r="E46" i="2" s="1"/>
  <c r="AB34" i="2"/>
  <c r="AC34" i="2"/>
  <c r="D34" i="2"/>
  <c r="J35" i="2"/>
  <c r="M35" i="2"/>
  <c r="Q35" i="2"/>
  <c r="I33" i="2"/>
  <c r="J39" i="2"/>
  <c r="X39" i="2"/>
  <c r="AB33" i="2"/>
  <c r="J33" i="2"/>
  <c r="U39" i="2"/>
  <c r="T39" i="2"/>
  <c r="E39" i="2"/>
  <c r="AA35" i="2"/>
  <c r="AA47" i="2" s="1"/>
  <c r="P35" i="2"/>
  <c r="C47" i="2"/>
  <c r="D47" i="2" s="1"/>
  <c r="Y35" i="2"/>
  <c r="O33" i="2"/>
  <c r="H33" i="2"/>
  <c r="F39" i="2"/>
  <c r="AB39" i="2"/>
  <c r="AD39" i="2"/>
  <c r="O39" i="2"/>
  <c r="G39" i="2"/>
  <c r="H39" i="2"/>
  <c r="AI39" i="2"/>
  <c r="AG39" i="2"/>
  <c r="AA39" i="2"/>
  <c r="K39" i="2"/>
  <c r="W39" i="2"/>
  <c r="V39" i="2"/>
  <c r="D39" i="2"/>
  <c r="AC32" i="2"/>
  <c r="Q32" i="2"/>
  <c r="AB32" i="2"/>
  <c r="AA32" i="2"/>
  <c r="Z35" i="2"/>
  <c r="S35" i="2"/>
  <c r="I35" i="2"/>
  <c r="AI35" i="2"/>
  <c r="AC35" i="2"/>
  <c r="AB47" i="2" s="1"/>
  <c r="U35" i="2"/>
  <c r="N35" i="2"/>
  <c r="AE35" i="2"/>
  <c r="D35" i="2"/>
  <c r="AD34" i="2"/>
  <c r="I34" i="2"/>
  <c r="AA34" i="2"/>
  <c r="M34" i="2"/>
  <c r="AH34" i="2"/>
  <c r="K34" i="2"/>
  <c r="W34" i="2"/>
  <c r="P39" i="2"/>
  <c r="L39" i="2"/>
  <c r="AC39" i="2"/>
  <c r="Y39" i="2"/>
  <c r="I39" i="2"/>
  <c r="M39" i="2"/>
  <c r="AE39" i="2"/>
  <c r="Z39" i="2"/>
  <c r="AF39" i="2"/>
  <c r="Q39" i="2"/>
  <c r="P38" i="2"/>
  <c r="AG35" i="2"/>
  <c r="E35" i="2"/>
  <c r="R35" i="2"/>
  <c r="AD35" i="2"/>
  <c r="AH35" i="2"/>
  <c r="K35" i="2"/>
  <c r="L35" i="2"/>
  <c r="AH33" i="2"/>
  <c r="V33" i="2"/>
  <c r="K33" i="2"/>
  <c r="L33" i="2"/>
  <c r="Y33" i="2"/>
  <c r="E33" i="2"/>
  <c r="Z33" i="2"/>
  <c r="AE33" i="2"/>
  <c r="T33" i="2"/>
  <c r="AI33" i="2"/>
  <c r="AC33" i="2"/>
  <c r="C45" i="2"/>
  <c r="D45" i="2" s="1"/>
  <c r="L38" i="2"/>
  <c r="AA33" i="2"/>
  <c r="F33" i="2"/>
  <c r="AG33" i="2"/>
  <c r="N33" i="2"/>
  <c r="AF33" i="2"/>
  <c r="S33" i="2"/>
  <c r="I38" i="2"/>
  <c r="V38" i="2"/>
  <c r="AC38" i="2"/>
  <c r="AB38" i="2"/>
  <c r="AF40" i="2"/>
  <c r="N38" i="2"/>
  <c r="H38" i="2"/>
  <c r="C50" i="2"/>
  <c r="D50" i="2" s="1"/>
  <c r="Y40" i="2"/>
  <c r="S38" i="2"/>
  <c r="Y38" i="2"/>
  <c r="M38" i="2"/>
  <c r="T38" i="2"/>
  <c r="R40" i="2"/>
  <c r="Q38" i="2"/>
  <c r="R38" i="2"/>
  <c r="AF38" i="2"/>
  <c r="AD38" i="2"/>
  <c r="AD40" i="2"/>
  <c r="Z38" i="2"/>
  <c r="AH38" i="2"/>
  <c r="X38" i="2"/>
  <c r="AI38" i="2"/>
  <c r="J38" i="2"/>
  <c r="K38" i="2"/>
  <c r="AG38" i="2"/>
  <c r="G38" i="2"/>
  <c r="N40" i="2"/>
  <c r="G40" i="2"/>
  <c r="AI40" i="2"/>
  <c r="K40" i="2"/>
  <c r="L40" i="2"/>
  <c r="J40" i="2"/>
  <c r="M40" i="2"/>
  <c r="P40" i="2"/>
  <c r="AE38" i="2"/>
  <c r="W38" i="2"/>
  <c r="F38" i="2"/>
  <c r="AA38" i="2"/>
  <c r="O38" i="2"/>
  <c r="U38" i="2"/>
  <c r="E38" i="2"/>
  <c r="W40" i="2"/>
  <c r="V52" i="2" s="1"/>
  <c r="O40" i="2"/>
  <c r="AE40" i="2"/>
  <c r="C52" i="2"/>
  <c r="D52" i="2" s="1"/>
  <c r="AD32" i="2"/>
  <c r="I32" i="2"/>
  <c r="Y32" i="2"/>
  <c r="V32" i="2"/>
  <c r="G32" i="2"/>
  <c r="H32" i="2"/>
  <c r="U32" i="2"/>
  <c r="J32" i="2"/>
  <c r="Q40" i="2"/>
  <c r="I40" i="2"/>
  <c r="X40" i="2"/>
  <c r="AA40" i="2"/>
  <c r="AB40" i="2"/>
  <c r="AG40" i="2"/>
  <c r="H40" i="2"/>
  <c r="E40" i="2"/>
  <c r="D40" i="2"/>
  <c r="Q33" i="2"/>
  <c r="AD33" i="2"/>
  <c r="G33" i="2"/>
  <c r="X33" i="2"/>
  <c r="W33" i="2"/>
  <c r="P33" i="2"/>
  <c r="R33" i="2"/>
  <c r="AG32" i="2"/>
  <c r="K32" i="2"/>
  <c r="AF32" i="2"/>
  <c r="S32" i="2"/>
  <c r="X32" i="2"/>
  <c r="W32" i="2"/>
  <c r="E32" i="2"/>
  <c r="O32" i="2"/>
  <c r="T40" i="2"/>
  <c r="S40" i="2"/>
  <c r="Z40" i="2"/>
  <c r="F40" i="2"/>
  <c r="AC40" i="2"/>
  <c r="AH40" i="2"/>
  <c r="U40" i="2"/>
  <c r="U52" i="2" s="1"/>
  <c r="AB45" i="2" l="1"/>
  <c r="X48" i="2"/>
  <c r="R46" i="2"/>
  <c r="X51" i="2"/>
  <c r="AG49" i="2"/>
  <c r="Y47" i="2"/>
  <c r="S48" i="2"/>
  <c r="F48" i="2"/>
  <c r="N47" i="2"/>
  <c r="O47" i="2"/>
  <c r="S47" i="2"/>
  <c r="U51" i="2"/>
  <c r="Q49" i="2"/>
  <c r="I45" i="2"/>
  <c r="AF49" i="2"/>
  <c r="K49" i="2"/>
  <c r="Y48" i="2"/>
  <c r="G50" i="2"/>
  <c r="X49" i="2"/>
  <c r="Y51" i="2"/>
  <c r="J46" i="2"/>
  <c r="I46" i="2"/>
  <c r="O49" i="2"/>
  <c r="R49" i="2"/>
  <c r="N49" i="2"/>
  <c r="W49" i="2"/>
  <c r="M49" i="2"/>
  <c r="U49" i="2"/>
  <c r="I50" i="2"/>
  <c r="U50" i="2"/>
  <c r="AC50" i="2"/>
  <c r="R48" i="2"/>
  <c r="M48" i="2"/>
  <c r="L48" i="2"/>
  <c r="J49" i="2"/>
  <c r="T49" i="2"/>
  <c r="I49" i="2"/>
  <c r="AD49" i="2"/>
  <c r="Z49" i="2"/>
  <c r="P49" i="2"/>
  <c r="H49" i="2"/>
  <c r="AA49" i="2"/>
  <c r="I48" i="2"/>
  <c r="G49" i="2"/>
  <c r="AH49" i="2"/>
  <c r="Y49" i="2"/>
  <c r="AE48" i="2"/>
  <c r="AH48" i="2"/>
  <c r="AE49" i="2"/>
  <c r="S49" i="2"/>
  <c r="V49" i="2"/>
  <c r="N48" i="2"/>
  <c r="L49" i="2"/>
  <c r="J48" i="2"/>
  <c r="T48" i="2"/>
  <c r="X46" i="2"/>
  <c r="O48" i="2"/>
  <c r="W48" i="2"/>
  <c r="V48" i="2"/>
  <c r="T44" i="2"/>
  <c r="Y44" i="2"/>
  <c r="Z44" i="2"/>
  <c r="F49" i="2"/>
  <c r="AC49" i="2"/>
  <c r="E49" i="2"/>
  <c r="P48" i="2"/>
  <c r="Y46" i="2"/>
  <c r="Z48" i="2"/>
  <c r="G48" i="2"/>
  <c r="AC48" i="2"/>
  <c r="G47" i="2"/>
  <c r="P46" i="2"/>
  <c r="K48" i="2"/>
  <c r="F47" i="2"/>
  <c r="L51" i="2"/>
  <c r="AG47" i="2"/>
  <c r="AA48" i="2"/>
  <c r="AB48" i="2"/>
  <c r="U48" i="2"/>
  <c r="AD44" i="2"/>
  <c r="AH51" i="2"/>
  <c r="R51" i="2"/>
  <c r="N44" i="2"/>
  <c r="E47" i="2"/>
  <c r="M46" i="2"/>
  <c r="N45" i="2"/>
  <c r="AD51" i="2"/>
  <c r="H47" i="2"/>
  <c r="AG51" i="2"/>
  <c r="H45" i="2"/>
  <c r="M44" i="2"/>
  <c r="Q51" i="2"/>
  <c r="AF46" i="2"/>
  <c r="N46" i="2"/>
  <c r="AE46" i="2"/>
  <c r="R44" i="2"/>
  <c r="X47" i="2"/>
  <c r="V47" i="2"/>
  <c r="O46" i="2"/>
  <c r="AH44" i="2"/>
  <c r="Q46" i="2"/>
  <c r="AG48" i="2"/>
  <c r="U46" i="2"/>
  <c r="Q48" i="2"/>
  <c r="K44" i="2"/>
  <c r="H48" i="2"/>
  <c r="AH46" i="2"/>
  <c r="AD46" i="2"/>
  <c r="AF48" i="2"/>
  <c r="AE44" i="2"/>
  <c r="AA45" i="2"/>
  <c r="W46" i="2"/>
  <c r="Z46" i="2"/>
  <c r="S51" i="2"/>
  <c r="S46" i="2"/>
  <c r="W47" i="2"/>
  <c r="AD48" i="2"/>
  <c r="P44" i="2"/>
  <c r="T46" i="2"/>
  <c r="F51" i="2"/>
  <c r="M51" i="2"/>
  <c r="AG45" i="2"/>
  <c r="I47" i="2"/>
  <c r="F46" i="2"/>
  <c r="AF47" i="2"/>
  <c r="N51" i="2"/>
  <c r="X45" i="2"/>
  <c r="U47" i="2"/>
  <c r="Q44" i="2"/>
  <c r="M47" i="2"/>
  <c r="G45" i="2"/>
  <c r="P50" i="2"/>
  <c r="H50" i="2"/>
  <c r="S45" i="2"/>
  <c r="Y45" i="2"/>
  <c r="J45" i="2"/>
  <c r="J47" i="2"/>
  <c r="AE51" i="2"/>
  <c r="I51" i="2"/>
  <c r="O51" i="2"/>
  <c r="AB44" i="2"/>
  <c r="J51" i="2"/>
  <c r="G51" i="2"/>
  <c r="AA51" i="2"/>
  <c r="H46" i="2"/>
  <c r="T45" i="2"/>
  <c r="K46" i="2"/>
  <c r="F44" i="2"/>
  <c r="AG46" i="2"/>
  <c r="E44" i="2"/>
  <c r="O45" i="2"/>
  <c r="AF50" i="2"/>
  <c r="S50" i="2"/>
  <c r="AF45" i="2"/>
  <c r="AH45" i="2"/>
  <c r="AE47" i="2"/>
  <c r="P47" i="2"/>
  <c r="AB46" i="2"/>
  <c r="L44" i="2"/>
  <c r="U45" i="2"/>
  <c r="P51" i="2"/>
  <c r="M45" i="2"/>
  <c r="F52" i="2"/>
  <c r="Z52" i="2"/>
  <c r="T50" i="2"/>
  <c r="G46" i="2"/>
  <c r="AF51" i="2"/>
  <c r="K50" i="2"/>
  <c r="AH47" i="2"/>
  <c r="Z51" i="2"/>
  <c r="E51" i="2"/>
  <c r="V46" i="2"/>
  <c r="AD47" i="2"/>
  <c r="K52" i="2"/>
  <c r="Q47" i="2"/>
  <c r="AC46" i="2"/>
  <c r="V51" i="2"/>
  <c r="AA44" i="2"/>
  <c r="T51" i="2"/>
  <c r="Q52" i="2"/>
  <c r="AB51" i="2"/>
  <c r="Z47" i="2"/>
  <c r="Y52" i="2"/>
  <c r="AA46" i="2"/>
  <c r="AC47" i="2"/>
  <c r="L46" i="2"/>
  <c r="V45" i="2"/>
  <c r="AH50" i="2"/>
  <c r="X50" i="2"/>
  <c r="E45" i="2"/>
  <c r="K45" i="2"/>
  <c r="K47" i="2"/>
  <c r="K51" i="2"/>
  <c r="R47" i="2"/>
  <c r="AC51" i="2"/>
  <c r="L47" i="2"/>
  <c r="T47" i="2"/>
  <c r="W50" i="2"/>
  <c r="AE45" i="2"/>
  <c r="H51" i="2"/>
  <c r="AC45" i="2"/>
  <c r="G52" i="2"/>
  <c r="W52" i="2"/>
  <c r="N50" i="2"/>
  <c r="AD50" i="2"/>
  <c r="L50" i="2"/>
  <c r="AA50" i="2"/>
  <c r="L45" i="2"/>
  <c r="W51" i="2"/>
  <c r="R45" i="2"/>
  <c r="J44" i="2"/>
  <c r="AD52" i="2"/>
  <c r="Z45" i="2"/>
  <c r="P52" i="2"/>
  <c r="J50" i="2"/>
  <c r="R52" i="2"/>
  <c r="M52" i="2"/>
  <c r="Z50" i="2"/>
  <c r="X44" i="2"/>
  <c r="N52" i="2"/>
  <c r="L52" i="2"/>
  <c r="AH52" i="2"/>
  <c r="AB50" i="2"/>
  <c r="AC44" i="2"/>
  <c r="O44" i="2"/>
  <c r="AF52" i="2"/>
  <c r="M50" i="2"/>
  <c r="O52" i="2"/>
  <c r="AD45" i="2"/>
  <c r="O50" i="2"/>
  <c r="V44" i="2"/>
  <c r="R50" i="2"/>
  <c r="Q50" i="2"/>
  <c r="F50" i="2"/>
  <c r="X52" i="2"/>
  <c r="AA52" i="2"/>
  <c r="Y50" i="2"/>
  <c r="AE50" i="2"/>
  <c r="AC52" i="2"/>
  <c r="J52" i="2"/>
  <c r="V50" i="2"/>
  <c r="AE52" i="2"/>
  <c r="F45" i="2"/>
  <c r="S52" i="2"/>
  <c r="W44" i="2"/>
  <c r="AF44" i="2"/>
  <c r="P45" i="2"/>
  <c r="H52" i="2"/>
  <c r="G44" i="2"/>
  <c r="H44" i="2"/>
  <c r="AG50" i="2"/>
  <c r="E52" i="2"/>
  <c r="E50" i="2"/>
  <c r="T52" i="2"/>
  <c r="AB52" i="2"/>
  <c r="S44" i="2"/>
  <c r="U44" i="2"/>
  <c r="I44" i="2"/>
  <c r="AG44" i="2"/>
  <c r="AG52" i="2"/>
  <c r="W45" i="2"/>
  <c r="Q45" i="2"/>
  <c r="I52" i="2"/>
</calcChain>
</file>

<file path=xl/sharedStrings.xml><?xml version="1.0" encoding="utf-8"?>
<sst xmlns="http://schemas.openxmlformats.org/spreadsheetml/2006/main" count="149" uniqueCount="98">
  <si>
    <t>RÉFÉRENCE</t>
  </si>
  <si>
    <t>Le graphique montrant les activités du projet avec une chronologie déroulante figure dans cette cellule.</t>
  </si>
  <si>
    <t xml:space="preserve">ENTREZ LA DATE DU DÉBUT : </t>
  </si>
  <si>
    <t>DÉBUT</t>
  </si>
  <si>
    <t>FIN</t>
  </si>
  <si>
    <t>*** Cette feuille doit rester masquée ***</t>
  </si>
  <si>
    <t>Position</t>
  </si>
  <si>
    <t>Série</t>
  </si>
  <si>
    <t>Aujourd’hui :</t>
  </si>
  <si>
    <t>Nombre de lignes</t>
  </si>
  <si>
    <t>Activités de la fenêtre :</t>
  </si>
  <si>
    <t>Début Fenêtre Calc</t>
  </si>
  <si>
    <t>Décalage</t>
  </si>
  <si>
    <t>Début</t>
  </si>
  <si>
    <t>Fenêtre</t>
  </si>
  <si>
    <t>Id d’activité</t>
  </si>
  <si>
    <t>Activité</t>
  </si>
  <si>
    <t>Jour en cours</t>
  </si>
  <si>
    <t>N° DE LOCAL</t>
  </si>
  <si>
    <t>NOTES / REMARQUES</t>
  </si>
  <si>
    <t>CLIENT</t>
  </si>
  <si>
    <t xml:space="preserve">Site : </t>
  </si>
  <si>
    <t>Fiche référencement local</t>
  </si>
  <si>
    <t>Bâtiment :</t>
  </si>
  <si>
    <t>Etage :</t>
  </si>
  <si>
    <t>Client</t>
  </si>
  <si>
    <t xml:space="preserve">N° de local : </t>
  </si>
  <si>
    <t>Client :</t>
  </si>
  <si>
    <t xml:space="preserve">Date dernière intervention : </t>
  </si>
  <si>
    <t xml:space="preserve">Date prévisionnelle prochaine intervention : </t>
  </si>
  <si>
    <t>Type d'opérations :</t>
  </si>
  <si>
    <t>Fréquence :</t>
  </si>
  <si>
    <t>N° de local</t>
  </si>
  <si>
    <t>02 2110</t>
  </si>
  <si>
    <t>02 2104</t>
  </si>
  <si>
    <t>02 2135</t>
  </si>
  <si>
    <t>02 2323</t>
  </si>
  <si>
    <t>02 2410</t>
  </si>
  <si>
    <t>02 2422</t>
  </si>
  <si>
    <t>02 2423</t>
  </si>
  <si>
    <t xml:space="preserve">02 2424 </t>
  </si>
  <si>
    <t>02 2426</t>
  </si>
  <si>
    <t>02 2430</t>
  </si>
  <si>
    <t>01 1120</t>
  </si>
  <si>
    <t>01 1108</t>
  </si>
  <si>
    <t>01 1107</t>
  </si>
  <si>
    <t>01 1106</t>
  </si>
  <si>
    <t>01 1122</t>
  </si>
  <si>
    <t>01 1101</t>
  </si>
  <si>
    <t>01 1218</t>
  </si>
  <si>
    <t>01 1201</t>
  </si>
  <si>
    <t>01 1221</t>
  </si>
  <si>
    <t>01 1326</t>
  </si>
  <si>
    <t>01 1418</t>
  </si>
  <si>
    <t>01 1430</t>
  </si>
  <si>
    <t>02 2301</t>
  </si>
  <si>
    <t>02 2302</t>
  </si>
  <si>
    <t>02 2304</t>
  </si>
  <si>
    <t>02 2328</t>
  </si>
  <si>
    <t>02 2305</t>
  </si>
  <si>
    <t>02 2339</t>
  </si>
  <si>
    <t>02 2203</t>
  </si>
  <si>
    <t>02 2224</t>
  </si>
  <si>
    <t>02 2206</t>
  </si>
  <si>
    <t>02 2236</t>
  </si>
  <si>
    <t>02 2217</t>
  </si>
  <si>
    <t>02 2123</t>
  </si>
  <si>
    <t>02 2101</t>
  </si>
  <si>
    <t>02 2160</t>
  </si>
  <si>
    <t>01 1608</t>
  </si>
  <si>
    <t>01 1604</t>
  </si>
  <si>
    <t>01 1601</t>
  </si>
  <si>
    <t>01 1719</t>
  </si>
  <si>
    <t>01 1709</t>
  </si>
  <si>
    <t>01 1708</t>
  </si>
  <si>
    <t>01 1703</t>
  </si>
  <si>
    <t>02 2719</t>
  </si>
  <si>
    <t>02 2730</t>
  </si>
  <si>
    <t>02 2705</t>
  </si>
  <si>
    <t>02 2704</t>
  </si>
  <si>
    <t>02 2747</t>
  </si>
  <si>
    <t>02 2601</t>
  </si>
  <si>
    <t>02 2621</t>
  </si>
  <si>
    <t>02 2619</t>
  </si>
  <si>
    <t>01 1415</t>
  </si>
  <si>
    <t>Contact 1</t>
  </si>
  <si>
    <t>Contact 2</t>
  </si>
  <si>
    <t>Photos 
après 
traitement</t>
  </si>
  <si>
    <t>Photos 
avant 
traitement</t>
  </si>
  <si>
    <t>Date</t>
  </si>
  <si>
    <t>Methode de traitement</t>
  </si>
  <si>
    <t>Produit utilisé</t>
  </si>
  <si>
    <t>Alerte</t>
  </si>
  <si>
    <t>Contact</t>
  </si>
  <si>
    <t xml:space="preserve">N° de téléphone </t>
  </si>
  <si>
    <t>Courriel</t>
  </si>
  <si>
    <t>Contact2</t>
  </si>
  <si>
    <t>Nom Correspondant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</si>
</sst>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mm\ yyyy"/>
  </numFmts>
  <fonts count="43" x14ac:knownFonts="1">
    <font>
      <sz val="11"/>
      <color theme="3"/>
      <name val="Calibri"/>
      <family val="2"/>
      <scheme val="minor"/>
    </font>
    <font>
      <sz val="11"/>
      <color theme="1"/>
      <name val="Calibri"/>
      <family val="2"/>
      <scheme val="minor"/>
    </font>
    <font>
      <sz val="11"/>
      <color theme="0"/>
      <name val="Calibri"/>
      <family val="2"/>
      <scheme val="minor"/>
    </font>
    <font>
      <sz val="12"/>
      <color theme="3"/>
      <name val="Calibri"/>
      <family val="2"/>
      <scheme val="major"/>
    </font>
    <font>
      <sz val="11"/>
      <color theme="3"/>
      <name val="Calibri"/>
      <family val="2"/>
      <scheme val="minor"/>
    </font>
    <font>
      <sz val="30"/>
      <color theme="0"/>
      <name val="Calibri"/>
      <family val="2"/>
      <scheme val="major"/>
    </font>
    <font>
      <b/>
      <sz val="15"/>
      <color theme="3"/>
      <name val="Calibri"/>
      <family val="2"/>
      <scheme val="major"/>
    </font>
    <font>
      <b/>
      <sz val="11"/>
      <color theme="3"/>
      <name val="Calibri"/>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Elior"/>
      <family val="3"/>
    </font>
    <font>
      <b/>
      <sz val="14"/>
      <name val="Elior"/>
      <family val="3"/>
    </font>
    <font>
      <b/>
      <sz val="7"/>
      <name val="Elior"/>
      <family val="3"/>
    </font>
    <font>
      <sz val="7"/>
      <name val="Elior"/>
      <family val="3"/>
    </font>
    <font>
      <sz val="5"/>
      <name val="Elior Light"/>
      <family val="3"/>
    </font>
    <font>
      <sz val="10"/>
      <name val="Elior Light"/>
      <family val="3"/>
    </font>
    <font>
      <b/>
      <sz val="11"/>
      <name val="Elior Light"/>
      <family val="3"/>
    </font>
    <font>
      <u/>
      <sz val="10"/>
      <name val="Elior Light"/>
      <family val="3"/>
    </font>
    <font>
      <b/>
      <sz val="10"/>
      <name val="Elior Light"/>
      <family val="3"/>
    </font>
    <font>
      <sz val="11"/>
      <name val="Elior Light"/>
      <family val="3"/>
    </font>
    <font>
      <sz val="10"/>
      <color rgb="FF0070C0"/>
      <name val="Wingdings"/>
      <charset val="2"/>
    </font>
    <font>
      <b/>
      <i/>
      <sz val="10"/>
      <color rgb="FF0070C0"/>
      <name val="Elior Light"/>
    </font>
    <font>
      <b/>
      <sz val="10"/>
      <color indexed="62"/>
      <name val="Elior Light"/>
      <family val="3"/>
    </font>
    <font>
      <sz val="8"/>
      <name val="Calibri"/>
      <family val="2"/>
      <scheme val="minor"/>
    </font>
    <font>
      <u/>
      <sz val="11"/>
      <color theme="10"/>
      <name val="Calibri"/>
      <family val="2"/>
      <scheme val="minor"/>
    </font>
    <font>
      <sz val="10"/>
      <color rgb="FF37464D"/>
      <name val="Arial"/>
      <family val="2"/>
    </font>
    <font>
      <sz val="10"/>
      <name val="Arial"/>
      <family val="2"/>
    </font>
    <font>
      <u/>
      <sz val="10"/>
      <color theme="10"/>
      <name val="Arial"/>
      <family val="2"/>
    </font>
    <font>
      <sz val="10"/>
      <color rgb="FF000000"/>
      <name val="Arial"/>
      <family val="2"/>
    </font>
    <font>
      <sz val="10"/>
      <color rgb="FF201F1E"/>
      <name val="Arial"/>
      <family val="2"/>
    </font>
    <font>
      <sz val="10"/>
      <color rgb="FF002060"/>
      <name val="Arial"/>
      <family val="2"/>
    </font>
    <font>
      <sz val="10"/>
      <color rgb="FF011689"/>
      <name val="Arial"/>
      <family val="2"/>
    </font>
    <font>
      <u/>
      <sz val="11"/>
      <color rgb="FF0070C0"/>
      <name val="Calibri"/>
      <family val="2"/>
      <scheme val="minor"/>
    </font>
    <font>
      <sz val="11"/>
      <color rgb="FF37464D"/>
      <name val="Calibri"/>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42">
    <border>
      <left/>
      <right/>
      <top/>
      <bottom/>
      <diagonal/>
    </border>
    <border>
      <left/>
      <right/>
      <top/>
      <bottom style="thick">
        <color theme="4"/>
      </bottom>
      <diagonal/>
    </border>
    <border>
      <left/>
      <right/>
      <top/>
      <bottom style="thick">
        <color theme="4" tint="0.39994506668294322"/>
      </bottom>
      <diagonal/>
    </border>
    <border>
      <left/>
      <right/>
      <top style="thick">
        <color theme="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59996337778862885"/>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30"/>
      </left>
      <right style="medium">
        <color indexed="30"/>
      </right>
      <top style="medium">
        <color indexed="30"/>
      </top>
      <bottom style="medium">
        <color indexed="3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8">
    <xf numFmtId="0" fontId="0" fillId="0" borderId="0">
      <alignment horizontal="left" vertical="center" wrapText="1" indent="1"/>
    </xf>
    <xf numFmtId="0" fontId="5" fillId="3" borderId="1" applyNumberFormat="0" applyProtection="0">
      <alignment horizontal="left" vertical="center"/>
    </xf>
    <xf numFmtId="0" fontId="6" fillId="0" borderId="0"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2" fillId="3"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2" fillId="8" borderId="0" applyNumberFormat="0" applyBorder="0" applyAlignment="0" applyProtection="0"/>
    <xf numFmtId="0" fontId="7" fillId="11" borderId="0" applyNumberFormat="0" applyAlignment="0" applyProtection="0"/>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8"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1" fillId="15" borderId="4" applyNumberFormat="0" applyAlignment="0" applyProtection="0"/>
    <xf numFmtId="0" fontId="12" fillId="16" borderId="5" applyNumberFormat="0" applyAlignment="0" applyProtection="0"/>
    <xf numFmtId="0" fontId="13" fillId="16" borderId="4" applyNumberFormat="0" applyAlignment="0" applyProtection="0"/>
    <xf numFmtId="0" fontId="14" fillId="0" borderId="6" applyNumberFormat="0" applyFill="0" applyAlignment="0" applyProtection="0"/>
    <xf numFmtId="0" fontId="15" fillId="17" borderId="7" applyNumberFormat="0" applyAlignment="0" applyProtection="0"/>
    <xf numFmtId="0" fontId="16" fillId="0" borderId="0" applyNumberFormat="0" applyFill="0" applyBorder="0" applyAlignment="0" applyProtection="0"/>
    <xf numFmtId="0" fontId="4" fillId="1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0" borderId="0" applyNumberFormat="0" applyFill="0" applyBorder="0" applyAlignment="0" applyProtection="0">
      <alignment horizontal="left" vertical="center" wrapText="1" indent="1"/>
    </xf>
  </cellStyleXfs>
  <cellXfs count="119">
    <xf numFmtId="0" fontId="0" fillId="0" borderId="0" xfId="0">
      <alignment horizontal="left" vertical="center" wrapText="1" indent="1"/>
    </xf>
    <xf numFmtId="14" fontId="0" fillId="0" borderId="0" xfId="0" applyNumberFormat="1">
      <alignment horizontal="left" vertical="center" wrapText="1" indent="1"/>
    </xf>
    <xf numFmtId="0" fontId="0" fillId="2" borderId="0" xfId="0" applyFill="1">
      <alignment horizontal="left" vertical="center" wrapText="1" indent="1"/>
    </xf>
    <xf numFmtId="14" fontId="0" fillId="0" borderId="0" xfId="0" applyNumberFormat="1" applyAlignment="1">
      <alignment horizontal="left" vertical="center" indent="1"/>
    </xf>
    <xf numFmtId="0" fontId="5" fillId="3" borderId="1" xfId="1">
      <alignment horizontal="left" vertical="center"/>
    </xf>
    <xf numFmtId="0" fontId="0" fillId="0" borderId="0" xfId="0" applyAlignment="1">
      <alignment vertical="center"/>
    </xf>
    <xf numFmtId="0" fontId="6" fillId="0" borderId="0" xfId="2" applyAlignment="1">
      <alignment horizontal="right" vertical="center"/>
    </xf>
    <xf numFmtId="14" fontId="7" fillId="11" borderId="0" xfId="13" applyNumberFormat="1" applyAlignment="1">
      <alignment horizontal="center" vertical="center"/>
    </xf>
    <xf numFmtId="0" fontId="0" fillId="0" borderId="10" xfId="0" applyBorder="1">
      <alignment horizontal="left" vertical="center" wrapText="1" indent="1"/>
    </xf>
    <xf numFmtId="0" fontId="0" fillId="0" borderId="0" xfId="0" applyNumberFormat="1">
      <alignment horizontal="left" vertical="center" wrapText="1" indent="1"/>
    </xf>
    <xf numFmtId="16" fontId="0" fillId="0" borderId="0" xfId="0" applyNumberFormat="1">
      <alignment horizontal="left" vertical="center" wrapText="1" indent="1"/>
    </xf>
    <xf numFmtId="166" fontId="0" fillId="0" borderId="0" xfId="0" applyNumberFormat="1">
      <alignment horizontal="left" vertical="center" wrapText="1" indent="1"/>
    </xf>
    <xf numFmtId="49" fontId="0" fillId="0" borderId="0" xfId="0" applyNumberFormat="1">
      <alignment horizontal="left" vertical="center" wrapText="1" indent="1"/>
    </xf>
    <xf numFmtId="0" fontId="19" fillId="0" borderId="11" xfId="0" applyFont="1" applyBorder="1" applyAlignment="1">
      <alignment vertical="center"/>
    </xf>
    <xf numFmtId="0" fontId="19" fillId="0" borderId="12" xfId="0" applyFont="1" applyBorder="1" applyAlignment="1">
      <alignment vertical="center"/>
    </xf>
    <xf numFmtId="0" fontId="19" fillId="0" borderId="0" xfId="0" applyFont="1" applyAlignment="1">
      <alignment vertical="center"/>
    </xf>
    <xf numFmtId="0" fontId="19" fillId="0" borderId="14"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35" borderId="0" xfId="0" applyFont="1" applyFill="1" applyAlignment="1">
      <alignment vertical="center"/>
    </xf>
    <xf numFmtId="0" fontId="22" fillId="35" borderId="0" xfId="0" applyFont="1" applyFill="1" applyAlignment="1">
      <alignment vertical="center"/>
    </xf>
    <xf numFmtId="0" fontId="22" fillId="35" borderId="0" xfId="0" applyFont="1" applyFill="1" applyAlignment="1">
      <alignment horizontal="left" vertical="center"/>
    </xf>
    <xf numFmtId="0" fontId="22" fillId="35" borderId="0" xfId="0" applyFont="1" applyFill="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NumberFormat="1" applyAlignment="1">
      <alignment horizontal="center" vertical="center" wrapText="1"/>
    </xf>
    <xf numFmtId="0" fontId="25" fillId="0" borderId="21" xfId="0" applyFont="1" applyBorder="1" applyAlignment="1">
      <alignment horizontal="center" vertical="center"/>
    </xf>
    <xf numFmtId="49" fontId="0" fillId="0" borderId="21" xfId="0" applyNumberFormat="1" applyBorder="1" applyAlignment="1">
      <alignment horizontal="center" vertical="center" wrapText="1"/>
    </xf>
    <xf numFmtId="0" fontId="0" fillId="0" borderId="21" xfId="0" applyBorder="1" applyAlignment="1">
      <alignment horizontal="center" vertical="center" wrapText="1"/>
    </xf>
    <xf numFmtId="49" fontId="0" fillId="36" borderId="21" xfId="0" applyNumberFormat="1" applyFill="1" applyBorder="1" applyAlignment="1">
      <alignment horizontal="center" vertical="center" wrapText="1"/>
    </xf>
    <xf numFmtId="0" fontId="0" fillId="0" borderId="21" xfId="0" applyBorder="1">
      <alignment horizontal="left" vertical="center" wrapText="1" indent="1"/>
    </xf>
    <xf numFmtId="0" fontId="25" fillId="0" borderId="0" xfId="0" applyFont="1" applyAlignment="1">
      <alignment horizontal="left" vertical="center"/>
    </xf>
    <xf numFmtId="0" fontId="34" fillId="0" borderId="32" xfId="0" applyFont="1" applyBorder="1" applyAlignment="1">
      <alignment horizontal="center" vertical="center" wrapText="1"/>
    </xf>
    <xf numFmtId="0" fontId="34" fillId="0" borderId="36" xfId="0" applyFont="1" applyBorder="1" applyAlignment="1">
      <alignment horizontal="center" vertical="center" wrapText="1"/>
    </xf>
    <xf numFmtId="0" fontId="34" fillId="38" borderId="36" xfId="0" applyFont="1" applyFill="1" applyBorder="1" applyAlignment="1">
      <alignment horizontal="center" vertical="center" wrapText="1"/>
    </xf>
    <xf numFmtId="0" fontId="0" fillId="0" borderId="21" xfId="0" applyNumberFormat="1" applyBorder="1">
      <alignment horizontal="left" vertical="center" wrapText="1" indent="1"/>
    </xf>
    <xf numFmtId="0" fontId="3" fillId="0" borderId="0" xfId="3" applyBorder="1" applyAlignment="1">
      <alignment horizontal="center" vertical="center"/>
    </xf>
    <xf numFmtId="14" fontId="0" fillId="0" borderId="0" xfId="0" applyNumberFormat="1" applyAlignment="1">
      <alignment horizontal="center" vertical="center"/>
    </xf>
    <xf numFmtId="0" fontId="0" fillId="0" borderId="0" xfId="3" applyFont="1" applyBorder="1" applyAlignment="1">
      <alignment horizontal="center" vertical="center"/>
    </xf>
    <xf numFmtId="0" fontId="41" fillId="0" borderId="0" xfId="47" applyFont="1" applyAlignment="1">
      <alignment horizontal="center" vertical="center" wrapText="1"/>
    </xf>
    <xf numFmtId="0" fontId="0" fillId="0" borderId="0" xfId="0" applyAlignment="1">
      <alignment horizontal="center" vertical="center"/>
    </xf>
    <xf numFmtId="0" fontId="0" fillId="0" borderId="32" xfId="0" applyBorder="1" applyAlignment="1">
      <alignment horizontal="center" vertical="center"/>
    </xf>
    <xf numFmtId="0" fontId="35" fillId="0" borderId="33" xfId="0" applyFont="1" applyBorder="1" applyAlignment="1">
      <alignment horizontal="center" vertical="center"/>
    </xf>
    <xf numFmtId="0" fontId="35" fillId="0" borderId="34" xfId="0" quotePrefix="1" applyFont="1" applyBorder="1" applyAlignment="1">
      <alignment horizontal="center" vertical="center"/>
    </xf>
    <xf numFmtId="0" fontId="36" fillId="0" borderId="35" xfId="47" applyFont="1" applyBorder="1" applyAlignment="1">
      <alignment horizontal="center" vertical="center"/>
    </xf>
    <xf numFmtId="0" fontId="35" fillId="0" borderId="37" xfId="0" applyFont="1" applyBorder="1" applyAlignment="1">
      <alignment horizontal="center" vertical="center"/>
    </xf>
    <xf numFmtId="0" fontId="35" fillId="0" borderId="21" xfId="0" quotePrefix="1" applyFont="1" applyBorder="1" applyAlignment="1">
      <alignment horizontal="center" vertical="center"/>
    </xf>
    <xf numFmtId="0" fontId="36" fillId="0" borderId="38" xfId="47" applyFont="1" applyBorder="1" applyAlignment="1">
      <alignment horizontal="center" vertical="center"/>
    </xf>
    <xf numFmtId="0" fontId="0" fillId="0" borderId="37" xfId="0" applyBorder="1" applyAlignment="1">
      <alignment horizontal="center" vertical="center"/>
    </xf>
    <xf numFmtId="0" fontId="33" fillId="0" borderId="38" xfId="47" applyBorder="1" applyAlignment="1">
      <alignment horizontal="center" vertical="center"/>
    </xf>
    <xf numFmtId="0" fontId="37" fillId="0" borderId="0" xfId="0" applyFont="1" applyAlignment="1">
      <alignment horizontal="center" vertical="center"/>
    </xf>
    <xf numFmtId="0" fontId="38" fillId="0" borderId="21" xfId="0" quotePrefix="1" applyFont="1" applyBorder="1" applyAlignment="1">
      <alignment horizontal="center" vertical="center"/>
    </xf>
    <xf numFmtId="0" fontId="35" fillId="0" borderId="0" xfId="0" quotePrefix="1" applyFont="1" applyAlignment="1">
      <alignment horizontal="center" vertical="center"/>
    </xf>
    <xf numFmtId="0" fontId="37" fillId="0" borderId="37" xfId="0" applyFont="1" applyBorder="1" applyAlignment="1">
      <alignment horizontal="center" vertical="center"/>
    </xf>
    <xf numFmtId="0" fontId="35" fillId="0" borderId="21" xfId="0" applyFont="1" applyBorder="1" applyAlignment="1">
      <alignment horizontal="center" vertical="center"/>
    </xf>
    <xf numFmtId="0" fontId="35" fillId="0" borderId="38" xfId="0" applyFont="1" applyBorder="1" applyAlignment="1">
      <alignment horizontal="center"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40" fillId="0" borderId="0" xfId="0" quotePrefix="1" applyFont="1" applyAlignment="1">
      <alignment horizontal="center" vertical="center"/>
    </xf>
    <xf numFmtId="0" fontId="0" fillId="39" borderId="37" xfId="0" applyFill="1" applyBorder="1" applyAlignment="1">
      <alignment horizontal="center" vertical="center"/>
    </xf>
    <xf numFmtId="0" fontId="35" fillId="39" borderId="21" xfId="0" applyFont="1" applyFill="1" applyBorder="1" applyAlignment="1">
      <alignment horizontal="center" vertical="center"/>
    </xf>
    <xf numFmtId="0" fontId="35" fillId="39" borderId="38" xfId="0" applyFont="1" applyFill="1" applyBorder="1" applyAlignment="1">
      <alignment horizontal="center" vertical="center"/>
    </xf>
    <xf numFmtId="0" fontId="0" fillId="39" borderId="39" xfId="0" applyFill="1" applyBorder="1" applyAlignment="1">
      <alignment horizontal="center" vertical="center"/>
    </xf>
    <xf numFmtId="0" fontId="35" fillId="39" borderId="40" xfId="0" applyFont="1" applyFill="1" applyBorder="1" applyAlignment="1">
      <alignment horizontal="center" vertical="center"/>
    </xf>
    <xf numFmtId="0" fontId="35" fillId="39" borderId="41" xfId="0" applyFont="1" applyFill="1" applyBorder="1" applyAlignment="1">
      <alignment horizontal="center" vertical="center"/>
    </xf>
    <xf numFmtId="0" fontId="3" fillId="0" borderId="3" xfId="3" applyBorder="1" applyAlignment="1">
      <alignment horizontal="center" vertical="center"/>
    </xf>
    <xf numFmtId="0" fontId="5" fillId="3" borderId="0" xfId="1" applyBorder="1" applyAlignment="1">
      <alignment horizontal="center" vertical="center"/>
    </xf>
    <xf numFmtId="0" fontId="0" fillId="37" borderId="29" xfId="0" applyFill="1" applyBorder="1" applyAlignment="1">
      <alignment horizontal="center" vertical="center"/>
    </xf>
    <xf numFmtId="0" fontId="0" fillId="37" borderId="30" xfId="0" applyFill="1" applyBorder="1" applyAlignment="1">
      <alignment horizontal="center" vertical="center"/>
    </xf>
    <xf numFmtId="0" fontId="0" fillId="37" borderId="31" xfId="0" applyFill="1" applyBorder="1" applyAlignment="1">
      <alignment horizontal="center" vertical="center"/>
    </xf>
    <xf numFmtId="0" fontId="24" fillId="0" borderId="23" xfId="0" applyFont="1" applyBorder="1" applyAlignment="1">
      <alignment horizontal="left" vertical="center"/>
    </xf>
    <xf numFmtId="49" fontId="24" fillId="0" borderId="22" xfId="0" applyNumberFormat="1" applyFont="1" applyBorder="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4" fillId="0" borderId="22" xfId="0" applyFont="1" applyBorder="1" applyAlignment="1">
      <alignment horizontal="left" vertical="center"/>
    </xf>
    <xf numFmtId="0" fontId="24" fillId="0" borderId="22" xfId="0" applyFont="1" applyBorder="1" applyAlignment="1">
      <alignment horizontal="center" vertical="center"/>
    </xf>
    <xf numFmtId="0" fontId="25" fillId="0" borderId="0" xfId="0" applyFont="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7" fillId="0" borderId="23" xfId="0" applyFont="1" applyBorder="1" applyAlignment="1">
      <alignment horizontal="center" vertical="center"/>
    </xf>
    <xf numFmtId="0" fontId="31" fillId="35" borderId="27" xfId="0" applyFont="1" applyFill="1" applyBorder="1" applyAlignment="1">
      <alignment horizontal="center" vertical="center" wrapText="1"/>
    </xf>
    <xf numFmtId="0" fontId="31" fillId="35" borderId="27" xfId="0" applyFont="1" applyFill="1" applyBorder="1" applyAlignment="1">
      <alignment horizontal="center" vertical="center"/>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0" borderId="28" xfId="0" applyFont="1" applyBorder="1" applyAlignment="1">
      <alignment horizontal="center" vertical="center"/>
    </xf>
    <xf numFmtId="14" fontId="27" fillId="0" borderId="28" xfId="0" applyNumberFormat="1" applyFont="1" applyBorder="1" applyAlignment="1">
      <alignment horizontal="center" vertical="center"/>
    </xf>
    <xf numFmtId="0" fontId="24" fillId="0" borderId="28" xfId="0" applyFont="1" applyBorder="1" applyAlignment="1">
      <alignment horizontal="center" vertical="center"/>
    </xf>
    <xf numFmtId="0" fontId="27" fillId="0" borderId="21" xfId="0" applyFont="1" applyBorder="1" applyAlignment="1">
      <alignment horizontal="center" vertical="center"/>
    </xf>
    <xf numFmtId="0" fontId="24" fillId="0" borderId="21"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7" fillId="0" borderId="0" xfId="0" applyFont="1" applyAlignment="1">
      <alignment horizontal="left" vertical="center"/>
    </xf>
    <xf numFmtId="0" fontId="24" fillId="0" borderId="25" xfId="0" applyFont="1" applyBorder="1" applyAlignment="1">
      <alignment horizontal="center" vertical="center"/>
    </xf>
    <xf numFmtId="0" fontId="24" fillId="0" borderId="23" xfId="0" applyFont="1" applyBorder="1" applyAlignment="1">
      <alignment horizontal="center" vertical="center"/>
    </xf>
    <xf numFmtId="0" fontId="24" fillId="0" borderId="26"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cellXfs>
  <cellStyles count="48">
    <cellStyle name="20 % - Accent1" xfId="32" builtinId="30" customBuiltin="1"/>
    <cellStyle name="20 % - Accent2" xfId="36" builtinId="34" customBuiltin="1"/>
    <cellStyle name="20 % - Accent3" xfId="6" builtinId="38" customBuiltin="1"/>
    <cellStyle name="20 % - Accent4" xfId="10" builtinId="42" customBuiltin="1"/>
    <cellStyle name="20 % - Accent5" xfId="40" builtinId="46" customBuiltin="1"/>
    <cellStyle name="20 % - Accent6" xfId="44" builtinId="50" customBuiltin="1"/>
    <cellStyle name="40 % - Accent1" xfId="33" builtinId="31" customBuiltin="1"/>
    <cellStyle name="40 % - Accent2" xfId="37" builtinId="35" customBuiltin="1"/>
    <cellStyle name="40 % - Accent3" xfId="7" builtinId="39" customBuiltin="1"/>
    <cellStyle name="40 % - Accent4" xfId="11" builtinId="43" customBuiltin="1"/>
    <cellStyle name="40 % - Accent5" xfId="41" builtinId="47" customBuiltin="1"/>
    <cellStyle name="40 % - Accent6" xfId="45" builtinId="51" customBuiltin="1"/>
    <cellStyle name="60 % - Accent1" xfId="34" builtinId="32" customBuiltin="1"/>
    <cellStyle name="60 % - Accent2" xfId="38" builtinId="36" customBuiltin="1"/>
    <cellStyle name="60 % - Accent3" xfId="8" builtinId="40" customBuiltin="1"/>
    <cellStyle name="60 % - Accent4" xfId="12" builtinId="44" customBuiltin="1"/>
    <cellStyle name="60 % - Accent5" xfId="42" builtinId="48" customBuiltin="1"/>
    <cellStyle name="60 % - Accent6" xfId="46" builtinId="52" customBuiltin="1"/>
    <cellStyle name="Accent1" xfId="31" builtinId="29" customBuiltin="1"/>
    <cellStyle name="Accent2" xfId="35" builtinId="33" customBuiltin="1"/>
    <cellStyle name="Accent3" xfId="5" builtinId="37" customBuiltin="1"/>
    <cellStyle name="Accent4" xfId="9" builtinId="41" customBuiltin="1"/>
    <cellStyle name="Accent5" xfId="39" builtinId="45" customBuiltin="1"/>
    <cellStyle name="Accent6" xfId="43" builtinId="49" customBuiltin="1"/>
    <cellStyle name="Avertissement" xfId="27" builtinId="11" customBuiltin="1"/>
    <cellStyle name="Calcul" xfId="24" builtinId="22" customBuiltin="1"/>
    <cellStyle name="Cellule liée" xfId="25" builtinId="24" customBuiltin="1"/>
    <cellStyle name="Entrée" xfId="22" builtinId="20" customBuiltin="1"/>
    <cellStyle name="Insatisfaisant" xfId="20" builtinId="27" customBuiltin="1"/>
    <cellStyle name="Lien hypertexte" xfId="47" builtinId="8"/>
    <cellStyle name="Milliers" xfId="14" builtinId="3" customBuiltin="1"/>
    <cellStyle name="Milliers [0]" xfId="15" builtinId="6" customBuiltin="1"/>
    <cellStyle name="Monétaire" xfId="16" builtinId="4" customBuiltin="1"/>
    <cellStyle name="Monétaire [0]" xfId="17" builtinId="7" customBuiltin="1"/>
    <cellStyle name="Neutre" xfId="21" builtinId="28" customBuiltin="1"/>
    <cellStyle name="Normal" xfId="0" builtinId="0" customBuiltin="1"/>
    <cellStyle name="Note" xfId="28" builtinId="10" customBuiltin="1"/>
    <cellStyle name="Pourcentage" xfId="18" builtinId="5" customBuiltin="1"/>
    <cellStyle name="Satisfaisant" xfId="19" builtinId="26" customBuiltin="1"/>
    <cellStyle name="Sortie" xfId="23" builtinId="21" customBuiltin="1"/>
    <cellStyle name="Texte explicatif" xfId="29" builtinId="53" customBuiltin="1"/>
    <cellStyle name="Titre" xfId="1" builtinId="15" customBuiltin="1"/>
    <cellStyle name="Titre 1" xfId="2" builtinId="16" customBuiltin="1"/>
    <cellStyle name="Titre 2" xfId="13" builtinId="17" customBuiltin="1"/>
    <cellStyle name="Titre 3" xfId="3" builtinId="18" customBuiltin="1"/>
    <cellStyle name="Titre 4" xfId="4" builtinId="19" customBuiltin="1"/>
    <cellStyle name="Total" xfId="30" builtinId="25" customBuiltin="1"/>
    <cellStyle name="Vérification" xfId="26" builtinId="23" customBuiltin="1"/>
  </cellStyles>
  <dxfs count="13">
    <dxf>
      <numFmt numFmtId="19" formatCode="dd/mm/yyyy"/>
      <alignment horizontal="center" vertical="center" textRotation="0" wrapText="0" indent="0" justifyLastLine="0" shrinkToFit="0" readingOrder="0"/>
    </dxf>
    <dxf>
      <font>
        <strike val="0"/>
        <outline val="0"/>
        <shadow val="0"/>
        <u/>
        <vertAlign val="baseline"/>
        <sz val="11"/>
        <color rgb="FF0070C0"/>
        <name val="Calibri"/>
        <family val="2"/>
        <scheme val="minor"/>
      </font>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30" formatCode="@"/>
      <alignment horizontal="center" vertical="center" textRotation="0" indent="0" justifyLastLine="0" shrinkToFit="0" readingOrder="0"/>
    </dxf>
    <dxf>
      <font>
        <b/>
        <i val="0"/>
        <color rgb="FFFF0000"/>
      </font>
    </dxf>
    <dxf>
      <font>
        <color theme="3"/>
      </font>
      <fill>
        <patternFill>
          <bgColor theme="2"/>
        </patternFill>
      </fill>
    </dxf>
    <dxf>
      <font>
        <color theme="3"/>
      </font>
    </dxf>
    <dxf>
      <font>
        <b val="0"/>
        <i val="0"/>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16">
    <tableStyle name="Chronologie de projet" pivot="0" count="4" xr9:uid="{00000000-0011-0000-FFFF-FFFF00000000}">
      <tableStyleElement type="wholeTable" dxfId="12"/>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calculs!$B$32</c:f>
              <c:strCache>
                <c:ptCount val="1"/>
                <c:pt idx="0">
                  <c:v>1</c:v>
                </c:pt>
              </c:strCache>
            </c:strRef>
          </c:tx>
          <c:spPr>
            <a:ln w="193675" cap="sq">
              <a:solidFill>
                <a:schemeClr val="accent6"/>
              </a:solidFill>
            </a:ln>
          </c:spPr>
          <c:marker>
            <c:symbol val="square"/>
            <c:size val="14"/>
            <c:spPr>
              <a:solidFill>
                <a:schemeClr val="accent6"/>
              </a:solidFill>
              <a:ln>
                <a:noFill/>
              </a:ln>
            </c:spPr>
          </c:marker>
          <c:cat>
            <c:numRef>
              <c:f>calculs!$E$31:$AH$31</c:f>
              <c:numCache>
                <c:formatCode>m/d/yyyy</c:formatCode>
                <c:ptCount val="30"/>
                <c:pt idx="0">
                  <c:v>44573</c:v>
                </c:pt>
                <c:pt idx="1">
                  <c:v>44574</c:v>
                </c:pt>
                <c:pt idx="2">
                  <c:v>44575</c:v>
                </c:pt>
                <c:pt idx="3">
                  <c:v>44576</c:v>
                </c:pt>
                <c:pt idx="4">
                  <c:v>44577</c:v>
                </c:pt>
                <c:pt idx="5">
                  <c:v>44578</c:v>
                </c:pt>
                <c:pt idx="6">
                  <c:v>44579</c:v>
                </c:pt>
                <c:pt idx="7">
                  <c:v>44580</c:v>
                </c:pt>
                <c:pt idx="8">
                  <c:v>44581</c:v>
                </c:pt>
                <c:pt idx="9">
                  <c:v>44582</c:v>
                </c:pt>
                <c:pt idx="10">
                  <c:v>44583</c:v>
                </c:pt>
                <c:pt idx="11">
                  <c:v>44584</c:v>
                </c:pt>
                <c:pt idx="12">
                  <c:v>44585</c:v>
                </c:pt>
                <c:pt idx="13">
                  <c:v>44586</c:v>
                </c:pt>
                <c:pt idx="14">
                  <c:v>44587</c:v>
                </c:pt>
                <c:pt idx="15">
                  <c:v>44588</c:v>
                </c:pt>
                <c:pt idx="16">
                  <c:v>44589</c:v>
                </c:pt>
                <c:pt idx="17">
                  <c:v>44590</c:v>
                </c:pt>
                <c:pt idx="18">
                  <c:v>44591</c:v>
                </c:pt>
                <c:pt idx="19">
                  <c:v>44592</c:v>
                </c:pt>
                <c:pt idx="20">
                  <c:v>44593</c:v>
                </c:pt>
                <c:pt idx="21">
                  <c:v>44594</c:v>
                </c:pt>
                <c:pt idx="22">
                  <c:v>44595</c:v>
                </c:pt>
                <c:pt idx="23">
                  <c:v>44596</c:v>
                </c:pt>
                <c:pt idx="24">
                  <c:v>44597</c:v>
                </c:pt>
                <c:pt idx="25">
                  <c:v>44598</c:v>
                </c:pt>
                <c:pt idx="26">
                  <c:v>44599</c:v>
                </c:pt>
                <c:pt idx="27">
                  <c:v>44600</c:v>
                </c:pt>
                <c:pt idx="28">
                  <c:v>44601</c:v>
                </c:pt>
                <c:pt idx="29">
                  <c:v>44602</c:v>
                </c:pt>
              </c:numCache>
            </c:numRef>
          </c:cat>
          <c:val>
            <c:numRef>
              <c:f>calculs!$E$32:$AH$32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D9F5-4A80-B45A-1EC1F78D8AA5}"/>
            </c:ext>
          </c:extLst>
        </c:ser>
        <c:ser>
          <c:idx val="5"/>
          <c:order val="1"/>
          <c:tx>
            <c:strRef>
              <c:f>calculs!$D$44</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1-D9F5-4A80-B45A-1EC1F78D8AA5}"/>
            </c:ext>
          </c:extLst>
        </c:ser>
        <c:ser>
          <c:idx val="1"/>
          <c:order val="2"/>
          <c:tx>
            <c:strRef>
              <c:f>calculs!$B$33</c:f>
              <c:strCache>
                <c:ptCount val="1"/>
                <c:pt idx="0">
                  <c:v>2</c:v>
                </c:pt>
              </c:strCache>
            </c:strRef>
          </c:tx>
          <c:spPr>
            <a:ln w="193675" cap="sq">
              <a:solidFill>
                <a:schemeClr val="accent6"/>
              </a:solidFill>
            </a:ln>
          </c:spPr>
          <c:marker>
            <c:symbol val="square"/>
            <c:size val="14"/>
            <c:spPr>
              <a:solidFill>
                <a:schemeClr val="accent6"/>
              </a:solidFill>
              <a:ln w="9525">
                <a:noFill/>
              </a:ln>
            </c:spPr>
          </c:marker>
          <c:cat>
            <c:numRef>
              <c:f>calculs!$E$31:$AH$31</c:f>
              <c:numCache>
                <c:formatCode>m/d/yyyy</c:formatCode>
                <c:ptCount val="30"/>
                <c:pt idx="0">
                  <c:v>44573</c:v>
                </c:pt>
                <c:pt idx="1">
                  <c:v>44574</c:v>
                </c:pt>
                <c:pt idx="2">
                  <c:v>44575</c:v>
                </c:pt>
                <c:pt idx="3">
                  <c:v>44576</c:v>
                </c:pt>
                <c:pt idx="4">
                  <c:v>44577</c:v>
                </c:pt>
                <c:pt idx="5">
                  <c:v>44578</c:v>
                </c:pt>
                <c:pt idx="6">
                  <c:v>44579</c:v>
                </c:pt>
                <c:pt idx="7">
                  <c:v>44580</c:v>
                </c:pt>
                <c:pt idx="8">
                  <c:v>44581</c:v>
                </c:pt>
                <c:pt idx="9">
                  <c:v>44582</c:v>
                </c:pt>
                <c:pt idx="10">
                  <c:v>44583</c:v>
                </c:pt>
                <c:pt idx="11">
                  <c:v>44584</c:v>
                </c:pt>
                <c:pt idx="12">
                  <c:v>44585</c:v>
                </c:pt>
                <c:pt idx="13">
                  <c:v>44586</c:v>
                </c:pt>
                <c:pt idx="14">
                  <c:v>44587</c:v>
                </c:pt>
                <c:pt idx="15">
                  <c:v>44588</c:v>
                </c:pt>
                <c:pt idx="16">
                  <c:v>44589</c:v>
                </c:pt>
                <c:pt idx="17">
                  <c:v>44590</c:v>
                </c:pt>
                <c:pt idx="18">
                  <c:v>44591</c:v>
                </c:pt>
                <c:pt idx="19">
                  <c:v>44592</c:v>
                </c:pt>
                <c:pt idx="20">
                  <c:v>44593</c:v>
                </c:pt>
                <c:pt idx="21">
                  <c:v>44594</c:v>
                </c:pt>
                <c:pt idx="22">
                  <c:v>44595</c:v>
                </c:pt>
                <c:pt idx="23">
                  <c:v>44596</c:v>
                </c:pt>
                <c:pt idx="24">
                  <c:v>44597</c:v>
                </c:pt>
                <c:pt idx="25">
                  <c:v>44598</c:v>
                </c:pt>
                <c:pt idx="26">
                  <c:v>44599</c:v>
                </c:pt>
                <c:pt idx="27">
                  <c:v>44600</c:v>
                </c:pt>
                <c:pt idx="28">
                  <c:v>44601</c:v>
                </c:pt>
                <c:pt idx="29">
                  <c:v>44602</c:v>
                </c:pt>
              </c:numCache>
            </c:numRef>
          </c:cat>
          <c:val>
            <c:numRef>
              <c:f>calculs!$E$33:$AH$33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2-D9F5-4A80-B45A-1EC1F78D8AA5}"/>
            </c:ext>
          </c:extLst>
        </c:ser>
        <c:ser>
          <c:idx val="6"/>
          <c:order val="3"/>
          <c:tx>
            <c:strRef>
              <c:f>calculs!$D$45</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3-D9F5-4A80-B45A-1EC1F78D8AA5}"/>
            </c:ext>
          </c:extLst>
        </c:ser>
        <c:ser>
          <c:idx val="2"/>
          <c:order val="4"/>
          <c:tx>
            <c:strRef>
              <c:f>calculs!$B$34</c:f>
              <c:strCache>
                <c:ptCount val="1"/>
                <c:pt idx="0">
                  <c:v>3</c:v>
                </c:pt>
              </c:strCache>
            </c:strRef>
          </c:tx>
          <c:spPr>
            <a:ln w="193675" cap="sq">
              <a:solidFill>
                <a:schemeClr val="accent6"/>
              </a:solidFill>
            </a:ln>
          </c:spPr>
          <c:marker>
            <c:symbol val="square"/>
            <c:size val="14"/>
            <c:spPr>
              <a:solidFill>
                <a:schemeClr val="accent6"/>
              </a:solidFill>
              <a:ln>
                <a:noFill/>
              </a:ln>
            </c:spPr>
          </c:marker>
          <c:cat>
            <c:numRef>
              <c:f>calculs!$E$31:$AH$31</c:f>
              <c:numCache>
                <c:formatCode>m/d/yyyy</c:formatCode>
                <c:ptCount val="30"/>
                <c:pt idx="0">
                  <c:v>44573</c:v>
                </c:pt>
                <c:pt idx="1">
                  <c:v>44574</c:v>
                </c:pt>
                <c:pt idx="2">
                  <c:v>44575</c:v>
                </c:pt>
                <c:pt idx="3">
                  <c:v>44576</c:v>
                </c:pt>
                <c:pt idx="4">
                  <c:v>44577</c:v>
                </c:pt>
                <c:pt idx="5">
                  <c:v>44578</c:v>
                </c:pt>
                <c:pt idx="6">
                  <c:v>44579</c:v>
                </c:pt>
                <c:pt idx="7">
                  <c:v>44580</c:v>
                </c:pt>
                <c:pt idx="8">
                  <c:v>44581</c:v>
                </c:pt>
                <c:pt idx="9">
                  <c:v>44582</c:v>
                </c:pt>
                <c:pt idx="10">
                  <c:v>44583</c:v>
                </c:pt>
                <c:pt idx="11">
                  <c:v>44584</c:v>
                </c:pt>
                <c:pt idx="12">
                  <c:v>44585</c:v>
                </c:pt>
                <c:pt idx="13">
                  <c:v>44586</c:v>
                </c:pt>
                <c:pt idx="14">
                  <c:v>44587</c:v>
                </c:pt>
                <c:pt idx="15">
                  <c:v>44588</c:v>
                </c:pt>
                <c:pt idx="16">
                  <c:v>44589</c:v>
                </c:pt>
                <c:pt idx="17">
                  <c:v>44590</c:v>
                </c:pt>
                <c:pt idx="18">
                  <c:v>44591</c:v>
                </c:pt>
                <c:pt idx="19">
                  <c:v>44592</c:v>
                </c:pt>
                <c:pt idx="20">
                  <c:v>44593</c:v>
                </c:pt>
                <c:pt idx="21">
                  <c:v>44594</c:v>
                </c:pt>
                <c:pt idx="22">
                  <c:v>44595</c:v>
                </c:pt>
                <c:pt idx="23">
                  <c:v>44596</c:v>
                </c:pt>
                <c:pt idx="24">
                  <c:v>44597</c:v>
                </c:pt>
                <c:pt idx="25">
                  <c:v>44598</c:v>
                </c:pt>
                <c:pt idx="26">
                  <c:v>44599</c:v>
                </c:pt>
                <c:pt idx="27">
                  <c:v>44600</c:v>
                </c:pt>
                <c:pt idx="28">
                  <c:v>44601</c:v>
                </c:pt>
                <c:pt idx="29">
                  <c:v>44602</c:v>
                </c:pt>
              </c:numCache>
            </c:numRef>
          </c:cat>
          <c:val>
            <c:numRef>
              <c:f>calculs!$E$34:$AH$34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4-D9F5-4A80-B45A-1EC1F78D8AA5}"/>
            </c:ext>
          </c:extLst>
        </c:ser>
        <c:ser>
          <c:idx val="7"/>
          <c:order val="5"/>
          <c:tx>
            <c:strRef>
              <c:f>calculs!$D$46</c:f>
              <c:strCache>
                <c:ptCount val="1"/>
                <c:pt idx="0">
                  <c:v>#N/A</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5-D9F5-4A80-B45A-1EC1F78D8AA5}"/>
            </c:ext>
          </c:extLst>
        </c:ser>
        <c:ser>
          <c:idx val="3"/>
          <c:order val="6"/>
          <c:tx>
            <c:strRef>
              <c:f>calculs!$B$35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44573</c:v>
                </c:pt>
                <c:pt idx="1">
                  <c:v>44574</c:v>
                </c:pt>
                <c:pt idx="2">
                  <c:v>44575</c:v>
                </c:pt>
                <c:pt idx="3">
                  <c:v>44576</c:v>
                </c:pt>
                <c:pt idx="4">
                  <c:v>44577</c:v>
                </c:pt>
                <c:pt idx="5">
                  <c:v>44578</c:v>
                </c:pt>
                <c:pt idx="6">
                  <c:v>44579</c:v>
                </c:pt>
                <c:pt idx="7">
                  <c:v>44580</c:v>
                </c:pt>
                <c:pt idx="8">
                  <c:v>44581</c:v>
                </c:pt>
                <c:pt idx="9">
                  <c:v>44582</c:v>
                </c:pt>
                <c:pt idx="10">
                  <c:v>44583</c:v>
                </c:pt>
                <c:pt idx="11">
                  <c:v>44584</c:v>
                </c:pt>
                <c:pt idx="12">
                  <c:v>44585</c:v>
                </c:pt>
                <c:pt idx="13">
                  <c:v>44586</c:v>
                </c:pt>
                <c:pt idx="14">
                  <c:v>44587</c:v>
                </c:pt>
                <c:pt idx="15">
                  <c:v>44588</c:v>
                </c:pt>
                <c:pt idx="16">
                  <c:v>44589</c:v>
                </c:pt>
                <c:pt idx="17">
                  <c:v>44590</c:v>
                </c:pt>
                <c:pt idx="18">
                  <c:v>44591</c:v>
                </c:pt>
                <c:pt idx="19">
                  <c:v>44592</c:v>
                </c:pt>
                <c:pt idx="20">
                  <c:v>44593</c:v>
                </c:pt>
                <c:pt idx="21">
                  <c:v>44594</c:v>
                </c:pt>
                <c:pt idx="22">
                  <c:v>44595</c:v>
                </c:pt>
                <c:pt idx="23">
                  <c:v>44596</c:v>
                </c:pt>
                <c:pt idx="24">
                  <c:v>44597</c:v>
                </c:pt>
                <c:pt idx="25">
                  <c:v>44598</c:v>
                </c:pt>
                <c:pt idx="26">
                  <c:v>44599</c:v>
                </c:pt>
                <c:pt idx="27">
                  <c:v>44600</c:v>
                </c:pt>
                <c:pt idx="28">
                  <c:v>44601</c:v>
                </c:pt>
                <c:pt idx="29">
                  <c:v>44602</c:v>
                </c:pt>
              </c:numCache>
            </c:numRef>
          </c:cat>
          <c:val>
            <c:numRef>
              <c:f>calculs!$E$35:$AH$35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6-D9F5-4A80-B45A-1EC1F78D8AA5}"/>
            </c:ext>
          </c:extLst>
        </c:ser>
        <c:ser>
          <c:idx val="8"/>
          <c:order val="7"/>
          <c:tx>
            <c:strRef>
              <c:f>calculs!$D$47</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7-D9F5-4A80-B45A-1EC1F78D8AA5}"/>
            </c:ext>
          </c:extLst>
        </c:ser>
        <c:ser>
          <c:idx val="4"/>
          <c:order val="8"/>
          <c:tx>
            <c:strRef>
              <c:f>calculs!$B$36</c:f>
              <c:strCache>
                <c:ptCount val="1"/>
                <c:pt idx="0">
                  <c:v>5</c:v>
                </c:pt>
              </c:strCache>
            </c:strRef>
          </c:tx>
          <c:spPr>
            <a:ln w="193675" cap="sq">
              <a:solidFill>
                <a:schemeClr val="bg1"/>
              </a:solidFill>
            </a:ln>
          </c:spPr>
          <c:marker>
            <c:symbol val="square"/>
            <c:size val="14"/>
            <c:spPr>
              <a:solidFill>
                <a:schemeClr val="bg1"/>
              </a:solidFill>
              <a:ln>
                <a:noFill/>
              </a:ln>
            </c:spPr>
          </c:marker>
          <c:cat>
            <c:numRef>
              <c:f>calculs!$E$31:$AH$31</c:f>
              <c:numCache>
                <c:formatCode>m/d/yyyy</c:formatCode>
                <c:ptCount val="30"/>
                <c:pt idx="0">
                  <c:v>44573</c:v>
                </c:pt>
                <c:pt idx="1">
                  <c:v>44574</c:v>
                </c:pt>
                <c:pt idx="2">
                  <c:v>44575</c:v>
                </c:pt>
                <c:pt idx="3">
                  <c:v>44576</c:v>
                </c:pt>
                <c:pt idx="4">
                  <c:v>44577</c:v>
                </c:pt>
                <c:pt idx="5">
                  <c:v>44578</c:v>
                </c:pt>
                <c:pt idx="6">
                  <c:v>44579</c:v>
                </c:pt>
                <c:pt idx="7">
                  <c:v>44580</c:v>
                </c:pt>
                <c:pt idx="8">
                  <c:v>44581</c:v>
                </c:pt>
                <c:pt idx="9">
                  <c:v>44582</c:v>
                </c:pt>
                <c:pt idx="10">
                  <c:v>44583</c:v>
                </c:pt>
                <c:pt idx="11">
                  <c:v>44584</c:v>
                </c:pt>
                <c:pt idx="12">
                  <c:v>44585</c:v>
                </c:pt>
                <c:pt idx="13">
                  <c:v>44586</c:v>
                </c:pt>
                <c:pt idx="14">
                  <c:v>44587</c:v>
                </c:pt>
                <c:pt idx="15">
                  <c:v>44588</c:v>
                </c:pt>
                <c:pt idx="16">
                  <c:v>44589</c:v>
                </c:pt>
                <c:pt idx="17">
                  <c:v>44590</c:v>
                </c:pt>
                <c:pt idx="18">
                  <c:v>44591</c:v>
                </c:pt>
                <c:pt idx="19">
                  <c:v>44592</c:v>
                </c:pt>
                <c:pt idx="20">
                  <c:v>44593</c:v>
                </c:pt>
                <c:pt idx="21">
                  <c:v>44594</c:v>
                </c:pt>
                <c:pt idx="22">
                  <c:v>44595</c:v>
                </c:pt>
                <c:pt idx="23">
                  <c:v>44596</c:v>
                </c:pt>
                <c:pt idx="24">
                  <c:v>44597</c:v>
                </c:pt>
                <c:pt idx="25">
                  <c:v>44598</c:v>
                </c:pt>
                <c:pt idx="26">
                  <c:v>44599</c:v>
                </c:pt>
                <c:pt idx="27">
                  <c:v>44600</c:v>
                </c:pt>
                <c:pt idx="28">
                  <c:v>44601</c:v>
                </c:pt>
                <c:pt idx="29">
                  <c:v>44602</c:v>
                </c:pt>
              </c:numCache>
            </c:numRef>
          </c:cat>
          <c:val>
            <c:numRef>
              <c:f>calculs!$E$36:$AH$36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8-D9F5-4A80-B45A-1EC1F78D8AA5}"/>
            </c:ext>
          </c:extLst>
        </c:ser>
        <c:ser>
          <c:idx val="9"/>
          <c:order val="9"/>
          <c:tx>
            <c:strRef>
              <c:f>calculs!$D$48</c:f>
              <c:strCache>
                <c:ptCount val="1"/>
                <c:pt idx="0">
                  <c:v>#N/A</c:v>
                </c:pt>
              </c:strCache>
            </c:strRef>
          </c:tx>
          <c:spPr>
            <a:ln w="228600">
              <a:solidFill>
                <a:schemeClr val="bg1"/>
              </a:solidFill>
            </a:ln>
          </c:spPr>
          <c:marker>
            <c:symbol val="circle"/>
            <c:size val="9"/>
            <c:spPr>
              <a:solidFill>
                <a:schemeClr val="tx1"/>
              </a:solidFill>
              <a:ln>
                <a:noFill/>
              </a:ln>
            </c:spPr>
          </c:marker>
          <c:dLbls>
            <c:dLbl>
              <c:idx val="3"/>
              <c:layout>
                <c:manualLayout>
                  <c:x val="-0.1230701041753509"/>
                  <c:y val="-8.224575685383653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1A-4808-B570-F39EFF2D7B24}"/>
                </c:ext>
              </c:extLst>
            </c:dLbl>
            <c:spPr>
              <a:solidFill>
                <a:schemeClr val="accent6"/>
              </a:solidFill>
              <a:ln>
                <a:noFill/>
              </a:ln>
              <a:effectLst/>
            </c:spPr>
            <c:txPr>
              <a:bodyPr wrap="square" lIns="38100" tIns="19050" rIns="38100" bIns="19050" anchor="ctr">
                <a:spAutoFit/>
              </a:bodyPr>
              <a:lstStyle/>
              <a:p>
                <a:pPr>
                  <a:defRPr sz="1100">
                    <a:solidFill>
                      <a:sysClr val="windowText" lastClr="000000"/>
                    </a:solidFill>
                  </a:defRPr>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calculs!$E$48:$AH$48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9-D9F5-4A80-B45A-1EC1F78D8AA5}"/>
            </c:ext>
          </c:extLst>
        </c:ser>
        <c:ser>
          <c:idx val="10"/>
          <c:order val="10"/>
          <c:tx>
            <c:strRef>
              <c:f>calculs!$B$37</c:f>
              <c:strCache>
                <c:ptCount val="1"/>
                <c:pt idx="0">
                  <c:v>6</c:v>
                </c:pt>
              </c:strCache>
            </c:strRef>
          </c:tx>
          <c:spPr>
            <a:ln w="193675" cap="sq">
              <a:noFill/>
            </a:ln>
          </c:spPr>
          <c:marker>
            <c:symbol val="none"/>
          </c:marker>
          <c:val>
            <c:numRef>
              <c:f>calculs!$E$37:$AH$37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A-D9F5-4A80-B45A-1EC1F78D8AA5}"/>
            </c:ext>
          </c:extLst>
        </c:ser>
        <c:ser>
          <c:idx val="11"/>
          <c:order val="11"/>
          <c:tx>
            <c:strRef>
              <c:f>calculs!$D$49</c:f>
              <c:strCache>
                <c:ptCount val="1"/>
                <c:pt idx="0">
                  <c:v>#N/A</c:v>
                </c:pt>
              </c:strCache>
            </c:strRef>
          </c:tx>
          <c:spPr>
            <a:ln>
              <a:noFill/>
            </a:ln>
          </c:spPr>
          <c:marker>
            <c:symbol val="circle"/>
            <c:size val="9"/>
            <c:spPr>
              <a:solidFill>
                <a:schemeClr val="tx1"/>
              </a:solidFill>
              <a:ln>
                <a:noFill/>
              </a:ln>
            </c:spPr>
          </c:marker>
          <c:dLbls>
            <c:spPr>
              <a:solidFill>
                <a:schemeClr val="accent6"/>
              </a:solidFill>
              <a:ln>
                <a:noFill/>
              </a:ln>
              <a:effectLst/>
            </c:spPr>
            <c:txPr>
              <a:bodyPr wrap="square" lIns="38100" tIns="19050" rIns="38100" bIns="19050" anchor="ctr">
                <a:spAutoFit/>
              </a:bodyPr>
              <a:lstStyle/>
              <a:p>
                <a:pPr>
                  <a:defRPr sz="110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B-D9F5-4A80-B45A-1EC1F78D8AA5}"/>
            </c:ext>
          </c:extLst>
        </c:ser>
        <c:ser>
          <c:idx val="12"/>
          <c:order val="12"/>
          <c:tx>
            <c:strRef>
              <c:f>calculs!$B$38</c:f>
              <c:strCache>
                <c:ptCount val="1"/>
                <c:pt idx="0">
                  <c:v>7</c:v>
                </c:pt>
              </c:strCache>
            </c:strRef>
          </c:tx>
          <c:spPr>
            <a:ln w="193675" cap="sq">
              <a:noFill/>
            </a:ln>
          </c:spPr>
          <c:marker>
            <c:symbol val="square"/>
            <c:size val="14"/>
            <c:spPr>
              <a:noFill/>
              <a:ln>
                <a:noFill/>
              </a:ln>
            </c:spPr>
          </c:marker>
          <c:val>
            <c:numRef>
              <c:f>calculs!$E$38:$AH$38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C-D9F5-4A80-B45A-1EC1F78D8AA5}"/>
            </c:ext>
          </c:extLst>
        </c:ser>
        <c:ser>
          <c:idx val="13"/>
          <c:order val="13"/>
          <c:tx>
            <c:strRef>
              <c:f>calculs!$D$50</c:f>
              <c:strCache>
                <c:ptCount val="1"/>
                <c:pt idx="0">
                  <c:v>#N/A</c:v>
                </c:pt>
              </c:strCache>
            </c:strRef>
          </c:tx>
          <c:spPr>
            <a:ln>
              <a:noFill/>
            </a:ln>
          </c:spPr>
          <c:marker>
            <c:symbol val="circle"/>
            <c:size val="9"/>
            <c:spPr>
              <a:solidFill>
                <a:schemeClr val="tx1"/>
              </a:solidFill>
              <a:ln>
                <a:noFill/>
              </a:ln>
            </c:spPr>
          </c:marker>
          <c:dLbls>
            <c:spPr>
              <a:solidFill>
                <a:schemeClr val="accent6"/>
              </a:solidFill>
              <a:ln>
                <a:noFill/>
              </a:ln>
              <a:effectLst/>
            </c:spPr>
            <c:txPr>
              <a:bodyPr wrap="square" lIns="38100" tIns="19050" rIns="38100" bIns="19050" anchor="ctr">
                <a:spAutoFit/>
              </a:bodyPr>
              <a:lstStyle/>
              <a:p>
                <a:pPr>
                  <a:defRPr sz="110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calculs!$E$50:$AH$50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D-D9F5-4A80-B45A-1EC1F78D8AA5}"/>
            </c:ext>
          </c:extLst>
        </c:ser>
        <c:ser>
          <c:idx val="14"/>
          <c:order val="14"/>
          <c:tx>
            <c:strRef>
              <c:f>calculs!$B$39</c:f>
              <c:strCache>
                <c:ptCount val="1"/>
                <c:pt idx="0">
                  <c:v>8</c:v>
                </c:pt>
              </c:strCache>
            </c:strRef>
          </c:tx>
          <c:spPr>
            <a:ln w="193675" cap="sq">
              <a:noFill/>
            </a:ln>
          </c:spPr>
          <c:marker>
            <c:symbol val="square"/>
            <c:size val="14"/>
            <c:spPr>
              <a:noFill/>
              <a:ln>
                <a:noFill/>
              </a:ln>
            </c:spPr>
          </c:marker>
          <c:val>
            <c:numRef>
              <c:f>calculs!$E$39:$AH$39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E-D9F5-4A80-B45A-1EC1F78D8AA5}"/>
            </c:ext>
          </c:extLst>
        </c:ser>
        <c:ser>
          <c:idx val="15"/>
          <c:order val="15"/>
          <c:tx>
            <c:strRef>
              <c:f>calculs!$D$51</c:f>
              <c:strCache>
                <c:ptCount val="1"/>
                <c:pt idx="0">
                  <c:v>#N/A</c:v>
                </c:pt>
              </c:strCache>
            </c:strRef>
          </c:tx>
          <c:spPr>
            <a:ln cap="sq">
              <a:noFill/>
            </a:ln>
          </c:spPr>
          <c:marker>
            <c:symbol val="circle"/>
            <c:size val="9"/>
            <c:spPr>
              <a:solidFill>
                <a:schemeClr val="tx1"/>
              </a:solidFill>
              <a:ln>
                <a:noFill/>
              </a:ln>
            </c:spPr>
          </c:marker>
          <c:dLbls>
            <c:spPr>
              <a:solidFill>
                <a:schemeClr val="accent6"/>
              </a:solidFill>
              <a:ln>
                <a:noFill/>
              </a:ln>
              <a:effectLst/>
            </c:spPr>
            <c:txPr>
              <a:bodyPr wrap="square" lIns="38100" tIns="19050" rIns="38100" bIns="19050" anchor="ctr">
                <a:spAutoFit/>
              </a:bodyPr>
              <a:lstStyle/>
              <a:p>
                <a:pPr>
                  <a:defRPr sz="110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F-D9F5-4A80-B45A-1EC1F78D8AA5}"/>
            </c:ext>
          </c:extLst>
        </c:ser>
        <c:ser>
          <c:idx val="16"/>
          <c:order val="16"/>
          <c:tx>
            <c:strRef>
              <c:f>calculs!$B$40</c:f>
              <c:strCache>
                <c:ptCount val="1"/>
                <c:pt idx="0">
                  <c:v>9</c:v>
                </c:pt>
              </c:strCache>
            </c:strRef>
          </c:tx>
          <c:spPr>
            <a:ln w="193675" cap="sq">
              <a:noFill/>
            </a:ln>
          </c:spPr>
          <c:marker>
            <c:symbol val="square"/>
            <c:size val="14"/>
            <c:spPr>
              <a:noFill/>
              <a:ln>
                <a:noFill/>
              </a:ln>
            </c:spPr>
          </c:marker>
          <c:val>
            <c:numRef>
              <c:f>calculs!$E$40:$AH$40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3.3000000000000007</c:v>
                </c:pt>
                <c:pt idx="15">
                  <c:v>3.3000000000000007</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0-D9F5-4A80-B45A-1EC1F78D8AA5}"/>
            </c:ext>
          </c:extLst>
        </c:ser>
        <c:ser>
          <c:idx val="17"/>
          <c:order val="17"/>
          <c:tx>
            <c:strRef>
              <c:f>calculs!$D$52</c:f>
              <c:strCache>
                <c:ptCount val="1"/>
              </c:strCache>
            </c:strRef>
          </c:tx>
          <c:spPr>
            <a:ln>
              <a:noFill/>
            </a:ln>
          </c:spPr>
          <c:marker>
            <c:symbol val="circle"/>
            <c:size val="9"/>
            <c:spPr>
              <a:solidFill>
                <a:schemeClr val="tx1"/>
              </a:solidFill>
              <a:ln>
                <a:noFill/>
              </a:ln>
            </c:spPr>
          </c:marker>
          <c:dLbls>
            <c:spPr>
              <a:solidFill>
                <a:schemeClr val="accent6"/>
              </a:solidFill>
              <a:ln>
                <a:noFill/>
              </a:ln>
              <a:effectLst/>
            </c:spPr>
            <c:txPr>
              <a:bodyPr wrap="square" lIns="38100" tIns="19050" rIns="38100" bIns="19050" anchor="ctr">
                <a:spAutoFit/>
              </a:bodyPr>
              <a:lstStyle/>
              <a:p>
                <a:pPr>
                  <a:defRPr sz="110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3.3000000000000007</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1-D9F5-4A80-B45A-1EC1F78D8AA5}"/>
            </c:ext>
          </c:extLst>
        </c:ser>
        <c:ser>
          <c:idx val="18"/>
          <c:order val="18"/>
          <c:tx>
            <c:v>Aujourd’hui</c:v>
          </c:tx>
          <c:marker>
            <c:symbol val="none"/>
          </c:marker>
          <c:errBars>
            <c:errDir val="y"/>
            <c:errBarType val="both"/>
            <c:errValType val="fixedVal"/>
            <c:noEndCap val="0"/>
            <c:val val="10"/>
            <c:spPr>
              <a:ln w="263525">
                <a:solidFill>
                  <a:schemeClr val="bg1">
                    <a:lumMod val="95000"/>
                  </a:schemeClr>
                </a:solidFill>
              </a:ln>
            </c:spPr>
          </c:errBars>
          <c:val>
            <c:numRef>
              <c:f>calculs!$E$56:$AH$56</c:f>
              <c:numCache>
                <c:formatCode>General</c:formatCode>
                <c:ptCount val="30"/>
                <c:pt idx="0">
                  <c:v>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2-D9F5-4A80-B45A-1EC1F78D8AA5}"/>
            </c:ext>
          </c:extLst>
        </c:ser>
        <c:ser>
          <c:idx val="19"/>
          <c:order val="19"/>
          <c:tx>
            <c:strRef>
              <c:f>calculs!$D$58</c:f>
              <c:strCache>
                <c:ptCount val="1"/>
                <c:pt idx="0">
                  <c:v>janv 2022</c:v>
                </c:pt>
              </c:strCache>
            </c:strRef>
          </c:tx>
          <c:spPr>
            <a:ln w="228600" cap="sq">
              <a:solidFill>
                <a:schemeClr val="accent3">
                  <a:lumMod val="20000"/>
                  <a:lumOff val="80000"/>
                </a:schemeClr>
              </a:solidFill>
            </a:ln>
          </c:spPr>
          <c:marker>
            <c:symbol val="none"/>
          </c:marker>
          <c:val>
            <c:numRef>
              <c:f>calculs!$E$58:$AH$58</c:f>
              <c:numCache>
                <c:formatCode>General</c:formatCode>
                <c:ptCount val="3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3-D9F5-4A80-B45A-1EC1F78D8AA5}"/>
            </c:ext>
          </c:extLst>
        </c:ser>
        <c:ser>
          <c:idx val="20"/>
          <c:order val="20"/>
          <c:tx>
            <c:strRef>
              <c:f>calculs!$D$61</c:f>
              <c:strCache>
                <c:ptCount val="1"/>
                <c:pt idx="0">
                  <c:v>févr 2022</c:v>
                </c:pt>
              </c:strCache>
            </c:strRef>
          </c:tx>
          <c:spPr>
            <a:ln w="228600" cap="sq">
              <a:solidFill>
                <a:schemeClr val="accent2">
                  <a:lumMod val="20000"/>
                  <a:lumOff val="80000"/>
                </a:schemeClr>
              </a:solidFill>
            </a:ln>
          </c:spPr>
          <c:marker>
            <c:symbol val="none"/>
          </c:marker>
          <c:val>
            <c:numRef>
              <c:f>calculs!$E$61:$AH$61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0.5</c:v>
                </c:pt>
                <c:pt idx="21">
                  <c:v>0.5</c:v>
                </c:pt>
                <c:pt idx="22">
                  <c:v>0.5</c:v>
                </c:pt>
                <c:pt idx="23">
                  <c:v>0.5</c:v>
                </c:pt>
                <c:pt idx="24">
                  <c:v>0.5</c:v>
                </c:pt>
                <c:pt idx="25">
                  <c:v>0.5</c:v>
                </c:pt>
                <c:pt idx="26">
                  <c:v>0.5</c:v>
                </c:pt>
                <c:pt idx="27">
                  <c:v>0.5</c:v>
                </c:pt>
                <c:pt idx="28">
                  <c:v>0.5</c:v>
                </c:pt>
                <c:pt idx="29">
                  <c:v>0.5</c:v>
                </c:pt>
              </c:numCache>
            </c:numRef>
          </c:val>
          <c:smooth val="0"/>
          <c:extLst>
            <c:ext xmlns:c16="http://schemas.microsoft.com/office/drawing/2014/chart" uri="{C3380CC4-5D6E-409C-BE32-E72D297353CC}">
              <c16:uniqueId val="{00000014-D9F5-4A80-B45A-1EC1F78D8AA5}"/>
            </c:ext>
          </c:extLst>
        </c:ser>
        <c:ser>
          <c:idx val="21"/>
          <c:order val="21"/>
          <c:tx>
            <c:strRef>
              <c:f>calculs!$D$66</c:f>
              <c:strCache>
                <c:ptCount val="1"/>
                <c:pt idx="0">
                  <c:v>févr 2022</c:v>
                </c:pt>
              </c:strCache>
            </c:strRef>
          </c:tx>
          <c:marker>
            <c:symbol val="none"/>
          </c:marker>
          <c:dLbls>
            <c:spPr>
              <a:noFill/>
              <a:ln>
                <a:noFill/>
              </a:ln>
              <a:effectLst/>
            </c:spPr>
            <c:txPr>
              <a:bodyPr/>
              <a:lstStyle/>
              <a:p>
                <a:pPr>
                  <a:defRPr sz="1200">
                    <a:solidFill>
                      <a:schemeClr val="tx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0.5</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5-D9F5-4A80-B45A-1EC1F78D8AA5}"/>
            </c:ext>
          </c:extLst>
        </c:ser>
        <c:ser>
          <c:idx val="22"/>
          <c:order val="22"/>
          <c:tx>
            <c:strRef>
              <c:f>calculs!$D$65</c:f>
              <c:strCache>
                <c:ptCount val="1"/>
                <c:pt idx="0">
                  <c:v>janv 2022</c:v>
                </c:pt>
              </c:strCache>
            </c:strRef>
          </c:tx>
          <c:spPr>
            <a:ln w="209550" cap="sq"/>
          </c:spPr>
          <c:marker>
            <c:symbol val="none"/>
          </c:marker>
          <c:dPt>
            <c:idx val="2"/>
            <c:bubble3D val="0"/>
            <c:spPr>
              <a:ln w="28575" cap="sq"/>
            </c:spPr>
            <c:extLst>
              <c:ext xmlns:c16="http://schemas.microsoft.com/office/drawing/2014/chart" uri="{C3380CC4-5D6E-409C-BE32-E72D297353CC}">
                <c16:uniqueId val="{00000017-D9F5-4A80-B45A-1EC1F78D8AA5}"/>
              </c:ext>
            </c:extLst>
          </c:dPt>
          <c:dLbls>
            <c:dLbl>
              <c:idx val="0"/>
              <c:spPr>
                <a:noFill/>
                <a:ln>
                  <a:noFill/>
                </a:ln>
                <a:effectLst/>
              </c:spPr>
              <c:txPr>
                <a:bodyPr/>
                <a:lstStyle/>
                <a:p>
                  <a:pPr>
                    <a:defRPr sz="1200">
                      <a:solidFill>
                        <a:schemeClr val="tx2"/>
                      </a:solidFill>
                    </a:defRPr>
                  </a:pPr>
                  <a:endParaRPr lang="fr-FR"/>
                </a:p>
              </c:txPr>
              <c:dLblPos val="ctr"/>
              <c:showLegendKey val="0"/>
              <c:showVal val="0"/>
              <c:showCatName val="0"/>
              <c:showSerName val="1"/>
              <c:showPercent val="0"/>
              <c:showBubbleSize val="0"/>
              <c:extLst>
                <c:ext xmlns:c16="http://schemas.microsoft.com/office/drawing/2014/chart" uri="{C3380CC4-5D6E-409C-BE32-E72D297353CC}">
                  <c16:uniqueId val="{00000018-D9F5-4A80-B45A-1EC1F78D8AA5}"/>
                </c:ext>
              </c:extLst>
            </c:dLbl>
            <c:spPr>
              <a:noFill/>
              <a:ln>
                <a:noFill/>
              </a:ln>
              <a:effectLst/>
            </c:spPr>
            <c:txPr>
              <a:bodyPr/>
              <a:lstStyle/>
              <a:p>
                <a:pPr>
                  <a:defRPr sz="1200">
                    <a:solidFill>
                      <a:schemeClr val="tx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9-D9F5-4A80-B45A-1EC1F78D8AA5}"/>
            </c:ext>
          </c:extLst>
        </c:ser>
        <c:ser>
          <c:idx val="24"/>
          <c:order val="23"/>
          <c:tx>
            <c:v>Day Dot Line</c:v>
          </c:tx>
          <c:spPr>
            <a:ln w="15875">
              <a:solidFill>
                <a:schemeClr val="tx2"/>
              </a:solidFill>
            </a:ln>
          </c:spPr>
          <c:marker>
            <c:symbol val="circle"/>
            <c:size val="5"/>
            <c:spPr>
              <a:solidFill>
                <a:schemeClr val="tx2"/>
              </a:solidFill>
              <a:ln>
                <a:noFill/>
              </a:ln>
            </c:spPr>
          </c:marker>
          <c:dLbls>
            <c:dLbl>
              <c:idx val="0"/>
              <c:tx>
                <c:strRef>
                  <c:f>calculs!$E$72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{F89172EE-50AD-4D34-A67B-79C76E81701F}</c15:txfldGUID>
                      <c15:f>calculs!$E$72</c15:f>
                      <c15:dlblFieldTableCache>
                        <c:ptCount val="1"/>
                        <c:pt idx="0">
                          <c:v>12</c:v>
                        </c:pt>
                      </c15:dlblFieldTableCache>
                    </c15:dlblFTEntry>
                  </c15:dlblFieldTable>
                  <c15:showDataLabelsRange val="0"/>
                </c:ext>
                <c:ext xmlns:c16="http://schemas.microsoft.com/office/drawing/2014/chart" uri="{C3380CC4-5D6E-409C-BE32-E72D297353CC}">
                  <c16:uniqueId val="{0000001A-D9F5-4A80-B45A-1EC1F78D8AA5}"/>
                </c:ext>
              </c:extLst>
            </c:dLbl>
            <c:dLbl>
              <c:idx val="1"/>
              <c:tx>
                <c:strRef>
                  <c:f>calculs!$F$72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{62F843C0-2EAC-4F9C-9D75-ED8B1660AFC6}</c15:txfldGUID>
                      <c15:f>calculs!$F$72</c15:f>
                      <c15:dlblFieldTableCache>
                        <c:ptCount val="1"/>
                        <c:pt idx="0">
                          <c:v>13</c:v>
                        </c:pt>
                      </c15:dlblFieldTableCache>
                    </c15:dlblFTEntry>
                  </c15:dlblFieldTable>
                  <c15:showDataLabelsRange val="0"/>
                </c:ext>
                <c:ext xmlns:c16="http://schemas.microsoft.com/office/drawing/2014/chart" uri="{C3380CC4-5D6E-409C-BE32-E72D297353CC}">
                  <c16:uniqueId val="{0000001B-D9F5-4A80-B45A-1EC1F78D8AA5}"/>
                </c:ext>
              </c:extLst>
            </c:dLbl>
            <c:dLbl>
              <c:idx val="2"/>
              <c:tx>
                <c:strRef>
                  <c:f>calculs!$G$72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{CBA53295-28BF-4406-BA69-E15E992C548E}</c15:txfldGUID>
                      <c15:f>calculs!$G$72</c15:f>
                      <c15:dlblFieldTableCache>
                        <c:ptCount val="1"/>
                        <c:pt idx="0">
                          <c:v>14</c:v>
                        </c:pt>
                      </c15:dlblFieldTableCache>
                    </c15:dlblFTEntry>
                  </c15:dlblFieldTable>
                  <c15:showDataLabelsRange val="0"/>
                </c:ext>
                <c:ext xmlns:c16="http://schemas.microsoft.com/office/drawing/2014/chart" uri="{C3380CC4-5D6E-409C-BE32-E72D297353CC}">
                  <c16:uniqueId val="{0000001C-D9F5-4A80-B45A-1EC1F78D8AA5}"/>
                </c:ext>
              </c:extLst>
            </c:dLbl>
            <c:dLbl>
              <c:idx val="3"/>
              <c:tx>
                <c:strRef>
                  <c:f>calculs!$H$72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{02ADDA99-BDCA-47E9-B3E7-A8F20826D2E0}</c15:txfldGUID>
                      <c15:f>calculs!$H$72</c15:f>
                      <c15:dlblFieldTableCache>
                        <c:ptCount val="1"/>
                        <c:pt idx="0">
                          <c:v>15</c:v>
                        </c:pt>
                      </c15:dlblFieldTableCache>
                    </c15:dlblFTEntry>
                  </c15:dlblFieldTable>
                  <c15:showDataLabelsRange val="0"/>
                </c:ext>
                <c:ext xmlns:c16="http://schemas.microsoft.com/office/drawing/2014/chart" uri="{C3380CC4-5D6E-409C-BE32-E72D297353CC}">
                  <c16:uniqueId val="{0000001D-D9F5-4A80-B45A-1EC1F78D8AA5}"/>
                </c:ext>
              </c:extLst>
            </c:dLbl>
            <c:dLbl>
              <c:idx val="4"/>
              <c:tx>
                <c:strRef>
                  <c:f>calculs!$I$72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{D05F32D7-4EF3-4AEE-BC8C-5FE5587F0AE0}</c15:txfldGUID>
                      <c15:f>calculs!$I$72</c15:f>
                      <c15:dlblFieldTableCache>
                        <c:ptCount val="1"/>
                        <c:pt idx="0">
                          <c:v>16</c:v>
                        </c:pt>
                      </c15:dlblFieldTableCache>
                    </c15:dlblFTEntry>
                  </c15:dlblFieldTable>
                  <c15:showDataLabelsRange val="0"/>
                </c:ext>
                <c:ext xmlns:c16="http://schemas.microsoft.com/office/drawing/2014/chart" uri="{C3380CC4-5D6E-409C-BE32-E72D297353CC}">
                  <c16:uniqueId val="{0000001E-D9F5-4A80-B45A-1EC1F78D8AA5}"/>
                </c:ext>
              </c:extLst>
            </c:dLbl>
            <c:dLbl>
              <c:idx val="5"/>
              <c:tx>
                <c:strRef>
                  <c:f>calculs!$J$72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{3D1A5193-A6D0-4062-B54F-ED8CB39C967D}</c15:txfldGUID>
                      <c15:f>calculs!$J$72</c15:f>
                      <c15:dlblFieldTableCache>
                        <c:ptCount val="1"/>
                        <c:pt idx="0">
                          <c:v>17</c:v>
                        </c:pt>
                      </c15:dlblFieldTableCache>
                    </c15:dlblFTEntry>
                  </c15:dlblFieldTable>
                  <c15:showDataLabelsRange val="0"/>
                </c:ext>
                <c:ext xmlns:c16="http://schemas.microsoft.com/office/drawing/2014/chart" uri="{C3380CC4-5D6E-409C-BE32-E72D297353CC}">
                  <c16:uniqueId val="{0000001F-D9F5-4A80-B45A-1EC1F78D8AA5}"/>
                </c:ext>
              </c:extLst>
            </c:dLbl>
            <c:dLbl>
              <c:idx val="6"/>
              <c:tx>
                <c:strRef>
                  <c:f>calculs!$K$72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{6EC0432B-AF2C-4ED3-A1E7-0F331C8DCB20}</c15:txfldGUID>
                      <c15:f>calculs!$K$72</c15:f>
                      <c15:dlblFieldTableCache>
                        <c:ptCount val="1"/>
                        <c:pt idx="0">
                          <c:v>18</c:v>
                        </c:pt>
                      </c15:dlblFieldTableCache>
                    </c15:dlblFTEntry>
                  </c15:dlblFieldTable>
                  <c15:showDataLabelsRange val="0"/>
                </c:ext>
                <c:ext xmlns:c16="http://schemas.microsoft.com/office/drawing/2014/chart" uri="{C3380CC4-5D6E-409C-BE32-E72D297353CC}">
                  <c16:uniqueId val="{00000020-D9F5-4A80-B45A-1EC1F78D8AA5}"/>
                </c:ext>
              </c:extLst>
            </c:dLbl>
            <c:dLbl>
              <c:idx val="7"/>
              <c:tx>
                <c:strRef>
                  <c:f>calculs!$L$72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{4D318841-A44D-4BEC-A614-F49C1AA68277}</c15:txfldGUID>
                      <c15:f>calculs!$L$72</c15:f>
                      <c15:dlblFieldTableCache>
                        <c:ptCount val="1"/>
                        <c:pt idx="0">
                          <c:v>19</c:v>
                        </c:pt>
                      </c15:dlblFieldTableCache>
                    </c15:dlblFTEntry>
                  </c15:dlblFieldTable>
                  <c15:showDataLabelsRange val="0"/>
                </c:ext>
                <c:ext xmlns:c16="http://schemas.microsoft.com/office/drawing/2014/chart" uri="{C3380CC4-5D6E-409C-BE32-E72D297353CC}">
                  <c16:uniqueId val="{00000021-D9F5-4A80-B45A-1EC1F78D8AA5}"/>
                </c:ext>
              </c:extLst>
            </c:dLbl>
            <c:dLbl>
              <c:idx val="8"/>
              <c:tx>
                <c:strRef>
                  <c:f>calculs!$M$72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{EEB60812-411C-488B-9DF8-3D3FE7313792}</c15:txfldGUID>
                      <c15:f>calculs!$M$72</c15:f>
                      <c15:dlblFieldTableCache>
                        <c:ptCount val="1"/>
                        <c:pt idx="0">
                          <c:v>20</c:v>
                        </c:pt>
                      </c15:dlblFieldTableCache>
                    </c15:dlblFTEntry>
                  </c15:dlblFieldTable>
                  <c15:showDataLabelsRange val="0"/>
                </c:ext>
                <c:ext xmlns:c16="http://schemas.microsoft.com/office/drawing/2014/chart" uri="{C3380CC4-5D6E-409C-BE32-E72D297353CC}">
                  <c16:uniqueId val="{00000022-D9F5-4A80-B45A-1EC1F78D8AA5}"/>
                </c:ext>
              </c:extLst>
            </c:dLbl>
            <c:dLbl>
              <c:idx val="9"/>
              <c:tx>
                <c:strRef>
                  <c:f>calculs!$N$72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{D29F40E6-38A2-4789-8AA1-68DD8AFE0224}</c15:txfldGUID>
                      <c15:f>calculs!$N$72</c15:f>
                      <c15:dlblFieldTableCache>
                        <c:ptCount val="1"/>
                        <c:pt idx="0">
                          <c:v>21</c:v>
                        </c:pt>
                      </c15:dlblFieldTableCache>
                    </c15:dlblFTEntry>
                  </c15:dlblFieldTable>
                  <c15:showDataLabelsRange val="0"/>
                </c:ext>
                <c:ext xmlns:c16="http://schemas.microsoft.com/office/drawing/2014/chart" uri="{C3380CC4-5D6E-409C-BE32-E72D297353CC}">
                  <c16:uniqueId val="{00000023-D9F5-4A80-B45A-1EC1F78D8AA5}"/>
                </c:ext>
              </c:extLst>
            </c:dLbl>
            <c:dLbl>
              <c:idx val="10"/>
              <c:tx>
                <c:strRef>
                  <c:f>calculs!$O$72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{C1069035-F14C-4CE8-B7F5-D2DD78B04E3B}</c15:txfldGUID>
                      <c15:f>calculs!$O$72</c15:f>
                      <c15:dlblFieldTableCache>
                        <c:ptCount val="1"/>
                        <c:pt idx="0">
                          <c:v>22</c:v>
                        </c:pt>
                      </c15:dlblFieldTableCache>
                    </c15:dlblFTEntry>
                  </c15:dlblFieldTable>
                  <c15:showDataLabelsRange val="0"/>
                </c:ext>
                <c:ext xmlns:c16="http://schemas.microsoft.com/office/drawing/2014/chart" uri="{C3380CC4-5D6E-409C-BE32-E72D297353CC}">
                  <c16:uniqueId val="{00000024-D9F5-4A80-B45A-1EC1F78D8AA5}"/>
                </c:ext>
              </c:extLst>
            </c:dLbl>
            <c:dLbl>
              <c:idx val="11"/>
              <c:tx>
                <c:strRef>
                  <c:f>calculs!$P$72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{03FE89F5-A8E1-4A17-BCCD-A91B33D1CE36}</c15:txfldGUID>
                      <c15:f>calculs!$P$72</c15:f>
                      <c15:dlblFieldTableCache>
                        <c:ptCount val="1"/>
                        <c:pt idx="0">
                          <c:v>23</c:v>
                        </c:pt>
                      </c15:dlblFieldTableCache>
                    </c15:dlblFTEntry>
                  </c15:dlblFieldTable>
                  <c15:showDataLabelsRange val="0"/>
                </c:ext>
                <c:ext xmlns:c16="http://schemas.microsoft.com/office/drawing/2014/chart" uri="{C3380CC4-5D6E-409C-BE32-E72D297353CC}">
                  <c16:uniqueId val="{00000025-D9F5-4A80-B45A-1EC1F78D8AA5}"/>
                </c:ext>
              </c:extLst>
            </c:dLbl>
            <c:dLbl>
              <c:idx val="12"/>
              <c:tx>
                <c:strRef>
                  <c:f>calculs!$Q$72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{9038B581-C864-4683-8D01-EE3C640A6A08}</c15:txfldGUID>
                      <c15:f>calculs!$Q$72</c15:f>
                      <c15:dlblFieldTableCache>
                        <c:ptCount val="1"/>
                        <c:pt idx="0">
                          <c:v>24</c:v>
                        </c:pt>
                      </c15:dlblFieldTableCache>
                    </c15:dlblFTEntry>
                  </c15:dlblFieldTable>
                  <c15:showDataLabelsRange val="0"/>
                </c:ext>
                <c:ext xmlns:c16="http://schemas.microsoft.com/office/drawing/2014/chart" uri="{C3380CC4-5D6E-409C-BE32-E72D297353CC}">
                  <c16:uniqueId val="{00000026-D9F5-4A80-B45A-1EC1F78D8AA5}"/>
                </c:ext>
              </c:extLst>
            </c:dLbl>
            <c:dLbl>
              <c:idx val="13"/>
              <c:tx>
                <c:strRef>
                  <c:f>calculs!$R$72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{BB6271A4-4D0A-43B9-B91D-6F3C1A7731EB}</c15:txfldGUID>
                      <c15:f>calculs!$R$72</c15:f>
                      <c15:dlblFieldTableCache>
                        <c:ptCount val="1"/>
                        <c:pt idx="0">
                          <c:v>25</c:v>
                        </c:pt>
                      </c15:dlblFieldTableCache>
                    </c15:dlblFTEntry>
                  </c15:dlblFieldTable>
                  <c15:showDataLabelsRange val="0"/>
                </c:ext>
                <c:ext xmlns:c16="http://schemas.microsoft.com/office/drawing/2014/chart" uri="{C3380CC4-5D6E-409C-BE32-E72D297353CC}">
                  <c16:uniqueId val="{00000027-D9F5-4A80-B45A-1EC1F78D8AA5}"/>
                </c:ext>
              </c:extLst>
            </c:dLbl>
            <c:dLbl>
              <c:idx val="14"/>
              <c:tx>
                <c:strRef>
                  <c:f>calculs!$S$72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{AE7663C6-6D3C-438E-94C5-0455B2D893D9}</c15:txfldGUID>
                      <c15:f>calculs!$S$72</c15:f>
                      <c15:dlblFieldTableCache>
                        <c:ptCount val="1"/>
                        <c:pt idx="0">
                          <c:v>26</c:v>
                        </c:pt>
                      </c15:dlblFieldTableCache>
                    </c15:dlblFTEntry>
                  </c15:dlblFieldTable>
                  <c15:showDataLabelsRange val="0"/>
                </c:ext>
                <c:ext xmlns:c16="http://schemas.microsoft.com/office/drawing/2014/chart" uri="{C3380CC4-5D6E-409C-BE32-E72D297353CC}">
                  <c16:uniqueId val="{00000028-D9F5-4A80-B45A-1EC1F78D8AA5}"/>
                </c:ext>
              </c:extLst>
            </c:dLbl>
            <c:dLbl>
              <c:idx val="15"/>
              <c:tx>
                <c:strRef>
                  <c:f>calculs!$T$72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{EACA6841-915F-48E4-AF22-B9F81C045F45}</c15:txfldGUID>
                      <c15:f>calculs!$T$72</c15:f>
                      <c15:dlblFieldTableCache>
                        <c:ptCount val="1"/>
                        <c:pt idx="0">
                          <c:v>27</c:v>
                        </c:pt>
                      </c15:dlblFieldTableCache>
                    </c15:dlblFTEntry>
                  </c15:dlblFieldTable>
                  <c15:showDataLabelsRange val="0"/>
                </c:ext>
                <c:ext xmlns:c16="http://schemas.microsoft.com/office/drawing/2014/chart" uri="{C3380CC4-5D6E-409C-BE32-E72D297353CC}">
                  <c16:uniqueId val="{00000029-D9F5-4A80-B45A-1EC1F78D8AA5}"/>
                </c:ext>
              </c:extLst>
            </c:dLbl>
            <c:dLbl>
              <c:idx val="16"/>
              <c:tx>
                <c:strRef>
                  <c:f>calculs!$U$72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{9922FCCD-5E37-4AF1-A332-3EEC768F105C}</c15:txfldGUID>
                      <c15:f>calculs!$U$72</c15:f>
                      <c15:dlblFieldTableCache>
                        <c:ptCount val="1"/>
                        <c:pt idx="0">
                          <c:v>28</c:v>
                        </c:pt>
                      </c15:dlblFieldTableCache>
                    </c15:dlblFTEntry>
                  </c15:dlblFieldTable>
                  <c15:showDataLabelsRange val="0"/>
                </c:ext>
                <c:ext xmlns:c16="http://schemas.microsoft.com/office/drawing/2014/chart" uri="{C3380CC4-5D6E-409C-BE32-E72D297353CC}">
                  <c16:uniqueId val="{0000002A-D9F5-4A80-B45A-1EC1F78D8AA5}"/>
                </c:ext>
              </c:extLst>
            </c:dLbl>
            <c:dLbl>
              <c:idx val="17"/>
              <c:tx>
                <c:strRef>
                  <c:f>calculs!$V$72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{5B88CD95-3CA3-4991-9C1A-4E62CAF588B4}</c15:txfldGUID>
                      <c15:f>calculs!$V$72</c15:f>
                      <c15:dlblFieldTableCache>
                        <c:ptCount val="1"/>
                        <c:pt idx="0">
                          <c:v>29</c:v>
                        </c:pt>
                      </c15:dlblFieldTableCache>
                    </c15:dlblFTEntry>
                  </c15:dlblFieldTable>
                  <c15:showDataLabelsRange val="0"/>
                </c:ext>
                <c:ext xmlns:c16="http://schemas.microsoft.com/office/drawing/2014/chart" uri="{C3380CC4-5D6E-409C-BE32-E72D297353CC}">
                  <c16:uniqueId val="{0000002B-D9F5-4A80-B45A-1EC1F78D8AA5}"/>
                </c:ext>
              </c:extLst>
            </c:dLbl>
            <c:dLbl>
              <c:idx val="18"/>
              <c:tx>
                <c:strRef>
                  <c:f>calculs!$W$72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{B84C43D5-BBFB-40B6-9750-742ACB36AAFF}</c15:txfldGUID>
                      <c15:f>calculs!$W$72</c15:f>
                      <c15:dlblFieldTableCache>
                        <c:ptCount val="1"/>
                        <c:pt idx="0">
                          <c:v>30</c:v>
                        </c:pt>
                      </c15:dlblFieldTableCache>
                    </c15:dlblFTEntry>
                  </c15:dlblFieldTable>
                  <c15:showDataLabelsRange val="0"/>
                </c:ext>
                <c:ext xmlns:c16="http://schemas.microsoft.com/office/drawing/2014/chart" uri="{C3380CC4-5D6E-409C-BE32-E72D297353CC}">
                  <c16:uniqueId val="{0000002C-D9F5-4A80-B45A-1EC1F78D8AA5}"/>
                </c:ext>
              </c:extLst>
            </c:dLbl>
            <c:dLbl>
              <c:idx val="19"/>
              <c:tx>
                <c:strRef>
                  <c:f>calculs!$X$72</c:f>
                  <c:strCache>
                    <c:ptCount val="1"/>
                    <c:pt idx="0">
                      <c:v>31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{27DB46D9-3F7F-42E7-A1BC-5888CBF3AFB5}</c15:txfldGUID>
                      <c15:f>calculs!$X$72</c15:f>
                      <c15:dlblFieldTableCache>
                        <c:ptCount val="1"/>
                        <c:pt idx="0">
                          <c:v>31</c:v>
                        </c:pt>
                      </c15:dlblFieldTableCache>
                    </c15:dlblFTEntry>
                  </c15:dlblFieldTable>
                  <c15:showDataLabelsRange val="0"/>
                </c:ext>
                <c:ext xmlns:c16="http://schemas.microsoft.com/office/drawing/2014/chart" uri="{C3380CC4-5D6E-409C-BE32-E72D297353CC}">
                  <c16:uniqueId val="{0000002D-D9F5-4A80-B45A-1EC1F78D8AA5}"/>
                </c:ext>
              </c:extLst>
            </c:dLbl>
            <c:dLbl>
              <c:idx val="20"/>
              <c:tx>
                <c:strRef>
                  <c:f>calculs!$Y$72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{6B277E47-6FBB-4E35-8470-0861658C7D2D}</c15:txfldGUID>
                      <c15:f>calculs!$Y$72</c15:f>
                      <c15:dlblFieldTableCache>
                        <c:ptCount val="1"/>
                        <c:pt idx="0">
                          <c:v>01</c:v>
                        </c:pt>
                      </c15:dlblFieldTableCache>
                    </c15:dlblFTEntry>
                  </c15:dlblFieldTable>
                  <c15:showDataLabelsRange val="0"/>
                </c:ext>
                <c:ext xmlns:c16="http://schemas.microsoft.com/office/drawing/2014/chart" uri="{C3380CC4-5D6E-409C-BE32-E72D297353CC}">
                  <c16:uniqueId val="{0000002E-D9F5-4A80-B45A-1EC1F78D8AA5}"/>
                </c:ext>
              </c:extLst>
            </c:dLbl>
            <c:dLbl>
              <c:idx val="21"/>
              <c:tx>
                <c:strRef>
                  <c:f>calculs!$Z$72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{DA2B1D1F-D6A0-4062-96B0-741DB1F73050}</c15:txfldGUID>
                      <c15:f>calculs!$Z$72</c15:f>
                      <c15:dlblFieldTableCache>
                        <c:ptCount val="1"/>
                        <c:pt idx="0">
                          <c:v>02</c:v>
                        </c:pt>
                      </c15:dlblFieldTableCache>
                    </c15:dlblFTEntry>
                  </c15:dlblFieldTable>
                  <c15:showDataLabelsRange val="0"/>
                </c:ext>
                <c:ext xmlns:c16="http://schemas.microsoft.com/office/drawing/2014/chart" uri="{C3380CC4-5D6E-409C-BE32-E72D297353CC}">
                  <c16:uniqueId val="{0000002F-D9F5-4A80-B45A-1EC1F78D8AA5}"/>
                </c:ext>
              </c:extLst>
            </c:dLbl>
            <c:dLbl>
              <c:idx val="22"/>
              <c:tx>
                <c:strRef>
                  <c:f>calculs!$AA$72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{3DEAEC51-7C14-40F4-9F81-4AE52D991360}</c15:txfldGUID>
                      <c15:f>calculs!$AA$72</c15:f>
                      <c15:dlblFieldTableCache>
                        <c:ptCount val="1"/>
                        <c:pt idx="0">
                          <c:v>03</c:v>
                        </c:pt>
                      </c15:dlblFieldTableCache>
                    </c15:dlblFTEntry>
                  </c15:dlblFieldTable>
                  <c15:showDataLabelsRange val="0"/>
                </c:ext>
                <c:ext xmlns:c16="http://schemas.microsoft.com/office/drawing/2014/chart" uri="{C3380CC4-5D6E-409C-BE32-E72D297353CC}">
                  <c16:uniqueId val="{00000030-D9F5-4A80-B45A-1EC1F78D8AA5}"/>
                </c:ext>
              </c:extLst>
            </c:dLbl>
            <c:dLbl>
              <c:idx val="23"/>
              <c:tx>
                <c:strRef>
                  <c:f>calculs!$AB$72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{08B4FAA4-CBD2-45E3-BD39-F83424AE593D}</c15:txfldGUID>
                      <c15:f>calculs!$AB$72</c15:f>
                      <c15:dlblFieldTableCache>
                        <c:ptCount val="1"/>
                        <c:pt idx="0">
                          <c:v>04</c:v>
                        </c:pt>
                      </c15:dlblFieldTableCache>
                    </c15:dlblFTEntry>
                  </c15:dlblFieldTable>
                  <c15:showDataLabelsRange val="0"/>
                </c:ext>
                <c:ext xmlns:c16="http://schemas.microsoft.com/office/drawing/2014/chart" uri="{C3380CC4-5D6E-409C-BE32-E72D297353CC}">
                  <c16:uniqueId val="{00000031-D9F5-4A80-B45A-1EC1F78D8AA5}"/>
                </c:ext>
              </c:extLst>
            </c:dLbl>
            <c:dLbl>
              <c:idx val="24"/>
              <c:tx>
                <c:strRef>
                  <c:f>calculs!$AC$72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{B1287231-B634-407D-9335-F171B6C9A544}</c15:txfldGUID>
                      <c15:f>calculs!$AC$72</c15:f>
                      <c15:dlblFieldTableCache>
                        <c:ptCount val="1"/>
                        <c:pt idx="0">
                          <c:v>05</c:v>
                        </c:pt>
                      </c15:dlblFieldTableCache>
                    </c15:dlblFTEntry>
                  </c15:dlblFieldTable>
                  <c15:showDataLabelsRange val="0"/>
                </c:ext>
                <c:ext xmlns:c16="http://schemas.microsoft.com/office/drawing/2014/chart" uri="{C3380CC4-5D6E-409C-BE32-E72D297353CC}">
                  <c16:uniqueId val="{00000032-D9F5-4A80-B45A-1EC1F78D8AA5}"/>
                </c:ext>
              </c:extLst>
            </c:dLbl>
            <c:dLbl>
              <c:idx val="25"/>
              <c:tx>
                <c:strRef>
                  <c:f>calculs!$AD$72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{75EF88B1-3BE5-4285-903B-2BD5330D6167}</c15:txfldGUID>
                      <c15:f>calculs!$AD$72</c15:f>
                      <c15:dlblFieldTableCache>
                        <c:ptCount val="1"/>
                        <c:pt idx="0">
                          <c:v>06</c:v>
                        </c:pt>
                      </c15:dlblFieldTableCache>
                    </c15:dlblFTEntry>
                  </c15:dlblFieldTable>
                  <c15:showDataLabelsRange val="0"/>
                </c:ext>
                <c:ext xmlns:c16="http://schemas.microsoft.com/office/drawing/2014/chart" uri="{C3380CC4-5D6E-409C-BE32-E72D297353CC}">
                  <c16:uniqueId val="{00000033-D9F5-4A80-B45A-1EC1F78D8AA5}"/>
                </c:ext>
              </c:extLst>
            </c:dLbl>
            <c:dLbl>
              <c:idx val="26"/>
              <c:tx>
                <c:strRef>
                  <c:f>calculs!$AE$72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{9EDFA384-7925-40A3-841C-8A2213BC7F42}</c15:txfldGUID>
                      <c15:f>calculs!$AE$72</c15:f>
                      <c15:dlblFieldTableCache>
                        <c:ptCount val="1"/>
                        <c:pt idx="0">
                          <c:v>07</c:v>
                        </c:pt>
                      </c15:dlblFieldTableCache>
                    </c15:dlblFTEntry>
                  </c15:dlblFieldTable>
                  <c15:showDataLabelsRange val="0"/>
                </c:ext>
                <c:ext xmlns:c16="http://schemas.microsoft.com/office/drawing/2014/chart" uri="{C3380CC4-5D6E-409C-BE32-E72D297353CC}">
                  <c16:uniqueId val="{00000034-D9F5-4A80-B45A-1EC1F78D8AA5}"/>
                </c:ext>
              </c:extLst>
            </c:dLbl>
            <c:dLbl>
              <c:idx val="27"/>
              <c:tx>
                <c:strRef>
                  <c:f>calculs!$AF$72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{AFA85CAD-6439-49DD-9942-2AA856118DCF}</c15:txfldGUID>
                      <c15:f>calculs!$AF$72</c15:f>
                      <c15:dlblFieldTableCache>
                        <c:ptCount val="1"/>
                        <c:pt idx="0">
                          <c:v>08</c:v>
                        </c:pt>
                      </c15:dlblFieldTableCache>
                    </c15:dlblFTEntry>
                  </c15:dlblFieldTable>
                  <c15:showDataLabelsRange val="0"/>
                </c:ext>
                <c:ext xmlns:c16="http://schemas.microsoft.com/office/drawing/2014/chart" uri="{C3380CC4-5D6E-409C-BE32-E72D297353CC}">
                  <c16:uniqueId val="{00000035-D9F5-4A80-B45A-1EC1F78D8AA5}"/>
                </c:ext>
              </c:extLst>
            </c:dLbl>
            <c:dLbl>
              <c:idx val="28"/>
              <c:tx>
                <c:strRef>
                  <c:f>calculs!$AG$72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{B789C3FD-D25F-4CBC-B4F5-BA2E164949AD}</c15:txfldGUID>
                      <c15:f>calculs!$AG$72</c15:f>
                      <c15:dlblFieldTableCache>
                        <c:ptCount val="1"/>
                        <c:pt idx="0">
                          <c:v>09</c:v>
                        </c:pt>
                      </c15:dlblFieldTableCache>
                    </c15:dlblFTEntry>
                  </c15:dlblFieldTable>
                  <c15:showDataLabelsRange val="0"/>
                </c:ext>
                <c:ext xmlns:c16="http://schemas.microsoft.com/office/drawing/2014/chart" uri="{C3380CC4-5D6E-409C-BE32-E72D297353CC}">
                  <c16:uniqueId val="{00000036-D9F5-4A80-B45A-1EC1F78D8AA5}"/>
                </c:ext>
              </c:extLst>
            </c:dLbl>
            <c:dLbl>
              <c:idx val="29"/>
              <c:tx>
                <c:strRef>
                  <c:f>calculs!$AH$72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{1E239CA6-D4EC-4744-9AF3-12988102FA2C}</c15:txfldGUID>
                      <c15:f>calculs!$AH$72</c15:f>
                      <c15:dlblFieldTableCache>
                        <c:ptCount val="1"/>
                        <c:pt idx="0">
                          <c:v>10</c:v>
                        </c:pt>
                      </c15:dlblFieldTableCache>
                    </c15:dlblFTEntry>
                  </c15:dlblFieldTable>
                  <c15:showDataLabelsRange val="0"/>
                </c:ext>
                <c:ext xmlns:c16="http://schemas.microsoft.com/office/drawing/2014/chart" uri="{C3380CC4-5D6E-409C-BE32-E72D297353CC}">
                  <c16:uniqueId val="{00000037-D9F5-4A80-B45A-1EC1F78D8AA5}"/>
                </c:ext>
              </c:extLst>
            </c:dLbl>
            <c:spPr>
              <a:noFill/>
              <a:ln>
                <a:noFill/>
              </a:ln>
              <a:effectLst/>
            </c:spPr>
            <c:txPr>
              <a:bodyPr/>
              <a:lstStyle/>
              <a:p>
                <a:pPr>
                  <a:defRPr sz="11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38-D9F5-4A80-B45A-1EC1F78D8AA5}"/>
            </c:ext>
          </c:extLst>
        </c:ser>
        <c:ser>
          <c:idx val="23"/>
          <c:order val="24"/>
          <c:tx>
            <c:v>Day Dot Line For Text Labels</c:v>
          </c:tx>
          <c:spPr>
            <a:ln>
              <a:noFill/>
            </a:ln>
          </c:spPr>
          <c:marker>
            <c:symbol val="none"/>
          </c:marker>
          <c:dLbls>
            <c:dLbl>
              <c:idx val="0"/>
              <c:tx>
                <c:strRef>
                  <c:f>calculs!$E$70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{3A48092F-2B8C-46B8-960C-F6FE149AD8B7}</c15:txfldGUID>
                      <c15:f>calculs!$E$70</c15:f>
                      <c15:dlblFieldTableCache>
                        <c:ptCount val="1"/>
                        <c:pt idx="0">
                          <c:v>MER</c:v>
                        </c:pt>
                      </c15:dlblFieldTableCache>
                    </c15:dlblFTEntry>
                  </c15:dlblFieldTable>
                  <c15:showDataLabelsRange val="0"/>
                </c:ext>
                <c:ext xmlns:c16="http://schemas.microsoft.com/office/drawing/2014/chart" uri="{C3380CC4-5D6E-409C-BE32-E72D297353CC}">
                  <c16:uniqueId val="{00000039-D9F5-4A80-B45A-1EC1F78D8AA5}"/>
                </c:ext>
              </c:extLst>
            </c:dLbl>
            <c:dLbl>
              <c:idx val="1"/>
              <c:tx>
                <c:strRef>
                  <c:f>calculs!$F$70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{D79B109E-E0AE-47B6-BAD0-F65981A93F12}</c15:txfldGUID>
                      <c15:f>calculs!$F$70</c15:f>
                      <c15:dlblFieldTableCache>
                        <c:ptCount val="1"/>
                        <c:pt idx="0">
                          <c:v>JEU</c:v>
                        </c:pt>
                      </c15:dlblFieldTableCache>
                    </c15:dlblFTEntry>
                  </c15:dlblFieldTable>
                  <c15:showDataLabelsRange val="0"/>
                </c:ext>
                <c:ext xmlns:c16="http://schemas.microsoft.com/office/drawing/2014/chart" uri="{C3380CC4-5D6E-409C-BE32-E72D297353CC}">
                  <c16:uniqueId val="{0000003A-D9F5-4A80-B45A-1EC1F78D8AA5}"/>
                </c:ext>
              </c:extLst>
            </c:dLbl>
            <c:dLbl>
              <c:idx val="2"/>
              <c:tx>
                <c:strRef>
                  <c:f>calculs!$G$70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{447B75FB-5B35-4B8A-860A-C5685B86641C}</c15:txfldGUID>
                      <c15:f>calculs!$G$70</c15:f>
                      <c15:dlblFieldTableCache>
                        <c:ptCount val="1"/>
                        <c:pt idx="0">
                          <c:v>VEN</c:v>
                        </c:pt>
                      </c15:dlblFieldTableCache>
                    </c15:dlblFTEntry>
                  </c15:dlblFieldTable>
                  <c15:showDataLabelsRange val="0"/>
                </c:ext>
                <c:ext xmlns:c16="http://schemas.microsoft.com/office/drawing/2014/chart" uri="{C3380CC4-5D6E-409C-BE32-E72D297353CC}">
                  <c16:uniqueId val="{0000003B-D9F5-4A80-B45A-1EC1F78D8AA5}"/>
                </c:ext>
              </c:extLst>
            </c:dLbl>
            <c:dLbl>
              <c:idx val="3"/>
              <c:tx>
                <c:strRef>
                  <c:f>calculs!$H$70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{BB5A9C8F-B529-48E5-9D8B-E5C240806FA3}</c15:txfldGUID>
                      <c15:f>calculs!$H$70</c15:f>
                      <c15:dlblFieldTableCache>
                        <c:ptCount val="1"/>
                        <c:pt idx="0">
                          <c:v>SAM</c:v>
                        </c:pt>
                      </c15:dlblFieldTableCache>
                    </c15:dlblFTEntry>
                  </c15:dlblFieldTable>
                  <c15:showDataLabelsRange val="0"/>
                </c:ext>
                <c:ext xmlns:c16="http://schemas.microsoft.com/office/drawing/2014/chart" uri="{C3380CC4-5D6E-409C-BE32-E72D297353CC}">
                  <c16:uniqueId val="{0000003C-D9F5-4A80-B45A-1EC1F78D8AA5}"/>
                </c:ext>
              </c:extLst>
            </c:dLbl>
            <c:dLbl>
              <c:idx val="4"/>
              <c:tx>
                <c:strRef>
                  <c:f>calculs!$I$70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{085356EE-A42B-4AAF-B576-C1E1066AD8DC}</c15:txfldGUID>
                      <c15:f>calculs!$I$70</c15:f>
                      <c15:dlblFieldTableCache>
                        <c:ptCount val="1"/>
                        <c:pt idx="0">
                          <c:v>DIM</c:v>
                        </c:pt>
                      </c15:dlblFieldTableCache>
                    </c15:dlblFTEntry>
                  </c15:dlblFieldTable>
                  <c15:showDataLabelsRange val="0"/>
                </c:ext>
                <c:ext xmlns:c16="http://schemas.microsoft.com/office/drawing/2014/chart" uri="{C3380CC4-5D6E-409C-BE32-E72D297353CC}">
                  <c16:uniqueId val="{0000003D-D9F5-4A80-B45A-1EC1F78D8AA5}"/>
                </c:ext>
              </c:extLst>
            </c:dLbl>
            <c:dLbl>
              <c:idx val="5"/>
              <c:tx>
                <c:strRef>
                  <c:f>calculs!$J$70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{587AE906-5F09-491F-9477-8F16814365D8}</c15:txfldGUID>
                      <c15:f>calculs!$J$70</c15:f>
                      <c15:dlblFieldTableCache>
                        <c:ptCount val="1"/>
                        <c:pt idx="0">
                          <c:v>LUN</c:v>
                        </c:pt>
                      </c15:dlblFieldTableCache>
                    </c15:dlblFTEntry>
                  </c15:dlblFieldTable>
                  <c15:showDataLabelsRange val="0"/>
                </c:ext>
                <c:ext xmlns:c16="http://schemas.microsoft.com/office/drawing/2014/chart" uri="{C3380CC4-5D6E-409C-BE32-E72D297353CC}">
                  <c16:uniqueId val="{0000003E-D9F5-4A80-B45A-1EC1F78D8AA5}"/>
                </c:ext>
              </c:extLst>
            </c:dLbl>
            <c:dLbl>
              <c:idx val="6"/>
              <c:tx>
                <c:strRef>
                  <c:f>calculs!$K$70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{D8AE3F25-D5CF-496E-AB48-A24EB2B04356}</c15:txfldGUID>
                      <c15:f>calculs!$K$70</c15:f>
                      <c15:dlblFieldTableCache>
                        <c:ptCount val="1"/>
                        <c:pt idx="0">
                          <c:v>MAR</c:v>
                        </c:pt>
                      </c15:dlblFieldTableCache>
                    </c15:dlblFTEntry>
                  </c15:dlblFieldTable>
                  <c15:showDataLabelsRange val="0"/>
                </c:ext>
                <c:ext xmlns:c16="http://schemas.microsoft.com/office/drawing/2014/chart" uri="{C3380CC4-5D6E-409C-BE32-E72D297353CC}">
                  <c16:uniqueId val="{0000003F-D9F5-4A80-B45A-1EC1F78D8AA5}"/>
                </c:ext>
              </c:extLst>
            </c:dLbl>
            <c:dLbl>
              <c:idx val="7"/>
              <c:tx>
                <c:strRef>
                  <c:f>calculs!$L$70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{2974057E-F0D9-4AA1-8FA7-BDA14BA05594}</c15:txfldGUID>
                      <c15:f>calculs!$L$70</c15:f>
                      <c15:dlblFieldTableCache>
                        <c:ptCount val="1"/>
                        <c:pt idx="0">
                          <c:v>MER</c:v>
                        </c:pt>
                      </c15:dlblFieldTableCache>
                    </c15:dlblFTEntry>
                  </c15:dlblFieldTable>
                  <c15:showDataLabelsRange val="0"/>
                </c:ext>
                <c:ext xmlns:c16="http://schemas.microsoft.com/office/drawing/2014/chart" uri="{C3380CC4-5D6E-409C-BE32-E72D297353CC}">
                  <c16:uniqueId val="{00000040-D9F5-4A80-B45A-1EC1F78D8AA5}"/>
                </c:ext>
              </c:extLst>
            </c:dLbl>
            <c:dLbl>
              <c:idx val="8"/>
              <c:tx>
                <c:strRef>
                  <c:f>calculs!$M$70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{35A8215B-25A6-4A52-B359-F26338535ABA}</c15:txfldGUID>
                      <c15:f>calculs!$M$70</c15:f>
                      <c15:dlblFieldTableCache>
                        <c:ptCount val="1"/>
                        <c:pt idx="0">
                          <c:v>JEU</c:v>
                        </c:pt>
                      </c15:dlblFieldTableCache>
                    </c15:dlblFTEntry>
                  </c15:dlblFieldTable>
                  <c15:showDataLabelsRange val="0"/>
                </c:ext>
                <c:ext xmlns:c16="http://schemas.microsoft.com/office/drawing/2014/chart" uri="{C3380CC4-5D6E-409C-BE32-E72D297353CC}">
                  <c16:uniqueId val="{00000041-D9F5-4A80-B45A-1EC1F78D8AA5}"/>
                </c:ext>
              </c:extLst>
            </c:dLbl>
            <c:dLbl>
              <c:idx val="9"/>
              <c:tx>
                <c:strRef>
                  <c:f>calculs!$N$70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{D7ABFEC8-9FB1-4086-A67C-3AA52A294FB3}</c15:txfldGUID>
                      <c15:f>calculs!$N$70</c15:f>
                      <c15:dlblFieldTableCache>
                        <c:ptCount val="1"/>
                        <c:pt idx="0">
                          <c:v>VEN</c:v>
                        </c:pt>
                      </c15:dlblFieldTableCache>
                    </c15:dlblFTEntry>
                  </c15:dlblFieldTable>
                  <c15:showDataLabelsRange val="0"/>
                </c:ext>
                <c:ext xmlns:c16="http://schemas.microsoft.com/office/drawing/2014/chart" uri="{C3380CC4-5D6E-409C-BE32-E72D297353CC}">
                  <c16:uniqueId val="{00000042-D9F5-4A80-B45A-1EC1F78D8AA5}"/>
                </c:ext>
              </c:extLst>
            </c:dLbl>
            <c:dLbl>
              <c:idx val="10"/>
              <c:tx>
                <c:strRef>
                  <c:f>calculs!$O$70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{622B8164-E274-42BF-A7A2-C6F302D6BDE6}</c15:txfldGUID>
                      <c15:f>calculs!$O$70</c15:f>
                      <c15:dlblFieldTableCache>
                        <c:ptCount val="1"/>
                        <c:pt idx="0">
                          <c:v>SAM</c:v>
                        </c:pt>
                      </c15:dlblFieldTableCache>
                    </c15:dlblFTEntry>
                  </c15:dlblFieldTable>
                  <c15:showDataLabelsRange val="0"/>
                </c:ext>
                <c:ext xmlns:c16="http://schemas.microsoft.com/office/drawing/2014/chart" uri="{C3380CC4-5D6E-409C-BE32-E72D297353CC}">
                  <c16:uniqueId val="{00000043-D9F5-4A80-B45A-1EC1F78D8AA5}"/>
                </c:ext>
              </c:extLst>
            </c:dLbl>
            <c:dLbl>
              <c:idx val="11"/>
              <c:tx>
                <c:strRef>
                  <c:f>calculs!$P$70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{FA9315AA-7FBA-49C6-9589-8D22FCFD2648}</c15:txfldGUID>
                      <c15:f>calculs!$P$70</c15:f>
                      <c15:dlblFieldTableCache>
                        <c:ptCount val="1"/>
                        <c:pt idx="0">
                          <c:v>DIM</c:v>
                        </c:pt>
                      </c15:dlblFieldTableCache>
                    </c15:dlblFTEntry>
                  </c15:dlblFieldTable>
                  <c15:showDataLabelsRange val="0"/>
                </c:ext>
                <c:ext xmlns:c16="http://schemas.microsoft.com/office/drawing/2014/chart" uri="{C3380CC4-5D6E-409C-BE32-E72D297353CC}">
                  <c16:uniqueId val="{00000044-D9F5-4A80-B45A-1EC1F78D8AA5}"/>
                </c:ext>
              </c:extLst>
            </c:dLbl>
            <c:dLbl>
              <c:idx val="12"/>
              <c:tx>
                <c:strRef>
                  <c:f>calculs!$Q$70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{1BD3AD12-3758-49AB-89E2-34112C95283D}</c15:txfldGUID>
                      <c15:f>calculs!$Q$70</c15:f>
                      <c15:dlblFieldTableCache>
                        <c:ptCount val="1"/>
                        <c:pt idx="0">
                          <c:v>LUN</c:v>
                        </c:pt>
                      </c15:dlblFieldTableCache>
                    </c15:dlblFTEntry>
                  </c15:dlblFieldTable>
                  <c15:showDataLabelsRange val="0"/>
                </c:ext>
                <c:ext xmlns:c16="http://schemas.microsoft.com/office/drawing/2014/chart" uri="{C3380CC4-5D6E-409C-BE32-E72D297353CC}">
                  <c16:uniqueId val="{00000045-D9F5-4A80-B45A-1EC1F78D8AA5}"/>
                </c:ext>
              </c:extLst>
            </c:dLbl>
            <c:dLbl>
              <c:idx val="13"/>
              <c:tx>
                <c:strRef>
                  <c:f>calculs!$R$70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{AEB9E5D2-6E4E-4D46-BBD0-E1AD51D0F191}</c15:txfldGUID>
                      <c15:f>calculs!$R$70</c15:f>
                      <c15:dlblFieldTableCache>
                        <c:ptCount val="1"/>
                        <c:pt idx="0">
                          <c:v>MAR</c:v>
                        </c:pt>
                      </c15:dlblFieldTableCache>
                    </c15:dlblFTEntry>
                  </c15:dlblFieldTable>
                  <c15:showDataLabelsRange val="0"/>
                </c:ext>
                <c:ext xmlns:c16="http://schemas.microsoft.com/office/drawing/2014/chart" uri="{C3380CC4-5D6E-409C-BE32-E72D297353CC}">
                  <c16:uniqueId val="{00000046-D9F5-4A80-B45A-1EC1F78D8AA5}"/>
                </c:ext>
              </c:extLst>
            </c:dLbl>
            <c:dLbl>
              <c:idx val="14"/>
              <c:tx>
                <c:strRef>
                  <c:f>calculs!$S$70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{640DD864-37E8-4742-9CD3-28779BA8D6BB}</c15:txfldGUID>
                      <c15:f>calculs!$S$70</c15:f>
                      <c15:dlblFieldTableCache>
                        <c:ptCount val="1"/>
                        <c:pt idx="0">
                          <c:v>MER</c:v>
                        </c:pt>
                      </c15:dlblFieldTableCache>
                    </c15:dlblFTEntry>
                  </c15:dlblFieldTable>
                  <c15:showDataLabelsRange val="0"/>
                </c:ext>
                <c:ext xmlns:c16="http://schemas.microsoft.com/office/drawing/2014/chart" uri="{C3380CC4-5D6E-409C-BE32-E72D297353CC}">
                  <c16:uniqueId val="{00000047-D9F5-4A80-B45A-1EC1F78D8AA5}"/>
                </c:ext>
              </c:extLst>
            </c:dLbl>
            <c:dLbl>
              <c:idx val="15"/>
              <c:tx>
                <c:strRef>
                  <c:f>calculs!$T$70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{6D102565-E564-46F3-82C7-58864BAC809E}</c15:txfldGUID>
                      <c15:f>calculs!$T$70</c15:f>
                      <c15:dlblFieldTableCache>
                        <c:ptCount val="1"/>
                        <c:pt idx="0">
                          <c:v>JEU</c:v>
                        </c:pt>
                      </c15:dlblFieldTableCache>
                    </c15:dlblFTEntry>
                  </c15:dlblFieldTable>
                  <c15:showDataLabelsRange val="0"/>
                </c:ext>
                <c:ext xmlns:c16="http://schemas.microsoft.com/office/drawing/2014/chart" uri="{C3380CC4-5D6E-409C-BE32-E72D297353CC}">
                  <c16:uniqueId val="{00000048-D9F5-4A80-B45A-1EC1F78D8AA5}"/>
                </c:ext>
              </c:extLst>
            </c:dLbl>
            <c:dLbl>
              <c:idx val="16"/>
              <c:tx>
                <c:strRef>
                  <c:f>calculs!$U$70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{D28C23AC-090E-47AD-8EFC-5770900F85B6}</c15:txfldGUID>
                      <c15:f>calculs!$U$70</c15:f>
                      <c15:dlblFieldTableCache>
                        <c:ptCount val="1"/>
                        <c:pt idx="0">
                          <c:v>VEN</c:v>
                        </c:pt>
                      </c15:dlblFieldTableCache>
                    </c15:dlblFTEntry>
                  </c15:dlblFieldTable>
                  <c15:showDataLabelsRange val="0"/>
                </c:ext>
                <c:ext xmlns:c16="http://schemas.microsoft.com/office/drawing/2014/chart" uri="{C3380CC4-5D6E-409C-BE32-E72D297353CC}">
                  <c16:uniqueId val="{00000049-D9F5-4A80-B45A-1EC1F78D8AA5}"/>
                </c:ext>
              </c:extLst>
            </c:dLbl>
            <c:dLbl>
              <c:idx val="17"/>
              <c:tx>
                <c:strRef>
                  <c:f>calculs!$V$70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{8F6C21C7-9069-488C-BABE-8A344D95BA0B}</c15:txfldGUID>
                      <c15:f>calculs!$V$70</c15:f>
                      <c15:dlblFieldTableCache>
                        <c:ptCount val="1"/>
                        <c:pt idx="0">
                          <c:v>SAM</c:v>
                        </c:pt>
                      </c15:dlblFieldTableCache>
                    </c15:dlblFTEntry>
                  </c15:dlblFieldTable>
                  <c15:showDataLabelsRange val="0"/>
                </c:ext>
                <c:ext xmlns:c16="http://schemas.microsoft.com/office/drawing/2014/chart" uri="{C3380CC4-5D6E-409C-BE32-E72D297353CC}">
                  <c16:uniqueId val="{0000004A-D9F5-4A80-B45A-1EC1F78D8AA5}"/>
                </c:ext>
              </c:extLst>
            </c:dLbl>
            <c:dLbl>
              <c:idx val="18"/>
              <c:tx>
                <c:strRef>
                  <c:f>calculs!$W$70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{5EF7CC25-1C98-455F-A13B-EF243C91A558}</c15:txfldGUID>
                      <c15:f>calculs!$W$70</c15:f>
                      <c15:dlblFieldTableCache>
                        <c:ptCount val="1"/>
                        <c:pt idx="0">
                          <c:v>DIM</c:v>
                        </c:pt>
                      </c15:dlblFieldTableCache>
                    </c15:dlblFTEntry>
                  </c15:dlblFieldTable>
                  <c15:showDataLabelsRange val="0"/>
                </c:ext>
                <c:ext xmlns:c16="http://schemas.microsoft.com/office/drawing/2014/chart" uri="{C3380CC4-5D6E-409C-BE32-E72D297353CC}">
                  <c16:uniqueId val="{0000004B-D9F5-4A80-B45A-1EC1F78D8AA5}"/>
                </c:ext>
              </c:extLst>
            </c:dLbl>
            <c:dLbl>
              <c:idx val="19"/>
              <c:tx>
                <c:strRef>
                  <c:f>calculs!$X$70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{044267A7-4DFB-4FB3-85D8-1903E12A98DE}</c15:txfldGUID>
                      <c15:f>calculs!$X$70</c15:f>
                      <c15:dlblFieldTableCache>
                        <c:ptCount val="1"/>
                        <c:pt idx="0">
                          <c:v>LUN</c:v>
                        </c:pt>
                      </c15:dlblFieldTableCache>
                    </c15:dlblFTEntry>
                  </c15:dlblFieldTable>
                  <c15:showDataLabelsRange val="0"/>
                </c:ext>
                <c:ext xmlns:c16="http://schemas.microsoft.com/office/drawing/2014/chart" uri="{C3380CC4-5D6E-409C-BE32-E72D297353CC}">
                  <c16:uniqueId val="{0000004C-D9F5-4A80-B45A-1EC1F78D8AA5}"/>
                </c:ext>
              </c:extLst>
            </c:dLbl>
            <c:dLbl>
              <c:idx val="20"/>
              <c:tx>
                <c:strRef>
                  <c:f>calculs!$Y$70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{AD6009F6-7437-49DC-8C49-6C59D8AA393D}</c15:txfldGUID>
                      <c15:f>calculs!$Y$70</c15:f>
                      <c15:dlblFieldTableCache>
                        <c:ptCount val="1"/>
                        <c:pt idx="0">
                          <c:v>MAR</c:v>
                        </c:pt>
                      </c15:dlblFieldTableCache>
                    </c15:dlblFTEntry>
                  </c15:dlblFieldTable>
                  <c15:showDataLabelsRange val="0"/>
                </c:ext>
                <c:ext xmlns:c16="http://schemas.microsoft.com/office/drawing/2014/chart" uri="{C3380CC4-5D6E-409C-BE32-E72D297353CC}">
                  <c16:uniqueId val="{0000004D-D9F5-4A80-B45A-1EC1F78D8AA5}"/>
                </c:ext>
              </c:extLst>
            </c:dLbl>
            <c:dLbl>
              <c:idx val="21"/>
              <c:tx>
                <c:strRef>
                  <c:f>calculs!$Z$70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{0FBE78DC-A0C8-47D7-8B6E-8B71A8E965B8}</c15:txfldGUID>
                      <c15:f>calculs!$Z$70</c15:f>
                      <c15:dlblFieldTableCache>
                        <c:ptCount val="1"/>
                        <c:pt idx="0">
                          <c:v>MER</c:v>
                        </c:pt>
                      </c15:dlblFieldTableCache>
                    </c15:dlblFTEntry>
                  </c15:dlblFieldTable>
                  <c15:showDataLabelsRange val="0"/>
                </c:ext>
                <c:ext xmlns:c16="http://schemas.microsoft.com/office/drawing/2014/chart" uri="{C3380CC4-5D6E-409C-BE32-E72D297353CC}">
                  <c16:uniqueId val="{0000004E-D9F5-4A80-B45A-1EC1F78D8AA5}"/>
                </c:ext>
              </c:extLst>
            </c:dLbl>
            <c:dLbl>
              <c:idx val="22"/>
              <c:tx>
                <c:strRef>
                  <c:f>calculs!$AA$70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{3C3EF5A5-7C37-49BD-B024-54E1C680BB09}</c15:txfldGUID>
                      <c15:f>calculs!$AA$70</c15:f>
                      <c15:dlblFieldTableCache>
                        <c:ptCount val="1"/>
                        <c:pt idx="0">
                          <c:v>JEU</c:v>
                        </c:pt>
                      </c15:dlblFieldTableCache>
                    </c15:dlblFTEntry>
                  </c15:dlblFieldTable>
                  <c15:showDataLabelsRange val="0"/>
                </c:ext>
                <c:ext xmlns:c16="http://schemas.microsoft.com/office/drawing/2014/chart" uri="{C3380CC4-5D6E-409C-BE32-E72D297353CC}">
                  <c16:uniqueId val="{0000004F-D9F5-4A80-B45A-1EC1F78D8AA5}"/>
                </c:ext>
              </c:extLst>
            </c:dLbl>
            <c:dLbl>
              <c:idx val="23"/>
              <c:tx>
                <c:strRef>
                  <c:f>calculs!$AB$70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{3A4CD1B2-33A0-440E-BE73-BF1C8DB7EF86}</c15:txfldGUID>
                      <c15:f>calculs!$AB$70</c15:f>
                      <c15:dlblFieldTableCache>
                        <c:ptCount val="1"/>
                        <c:pt idx="0">
                          <c:v>VEN</c:v>
                        </c:pt>
                      </c15:dlblFieldTableCache>
                    </c15:dlblFTEntry>
                  </c15:dlblFieldTable>
                  <c15:showDataLabelsRange val="0"/>
                </c:ext>
                <c:ext xmlns:c16="http://schemas.microsoft.com/office/drawing/2014/chart" uri="{C3380CC4-5D6E-409C-BE32-E72D297353CC}">
                  <c16:uniqueId val="{00000050-D9F5-4A80-B45A-1EC1F78D8AA5}"/>
                </c:ext>
              </c:extLst>
            </c:dLbl>
            <c:dLbl>
              <c:idx val="24"/>
              <c:tx>
                <c:strRef>
                  <c:f>calculs!$AC$70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{0B7CC481-9363-4CA7-B6BB-52DFAD493FC2}</c15:txfldGUID>
                      <c15:f>calculs!$AC$70</c15:f>
                      <c15:dlblFieldTableCache>
                        <c:ptCount val="1"/>
                        <c:pt idx="0">
                          <c:v>SAM</c:v>
                        </c:pt>
                      </c15:dlblFieldTableCache>
                    </c15:dlblFTEntry>
                  </c15:dlblFieldTable>
                  <c15:showDataLabelsRange val="0"/>
                </c:ext>
                <c:ext xmlns:c16="http://schemas.microsoft.com/office/drawing/2014/chart" uri="{C3380CC4-5D6E-409C-BE32-E72D297353CC}">
                  <c16:uniqueId val="{00000051-D9F5-4A80-B45A-1EC1F78D8AA5}"/>
                </c:ext>
              </c:extLst>
            </c:dLbl>
            <c:dLbl>
              <c:idx val="25"/>
              <c:tx>
                <c:strRef>
                  <c:f>calculs!$AD$70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{247AA498-FCDE-4510-AD67-2543C59C6B9B}</c15:txfldGUID>
                      <c15:f>calculs!$AD$70</c15:f>
                      <c15:dlblFieldTableCache>
                        <c:ptCount val="1"/>
                        <c:pt idx="0">
                          <c:v>DIM</c:v>
                        </c:pt>
                      </c15:dlblFieldTableCache>
                    </c15:dlblFTEntry>
                  </c15:dlblFieldTable>
                  <c15:showDataLabelsRange val="0"/>
                </c:ext>
                <c:ext xmlns:c16="http://schemas.microsoft.com/office/drawing/2014/chart" uri="{C3380CC4-5D6E-409C-BE32-E72D297353CC}">
                  <c16:uniqueId val="{00000052-D9F5-4A80-B45A-1EC1F78D8AA5}"/>
                </c:ext>
              </c:extLst>
            </c:dLbl>
            <c:dLbl>
              <c:idx val="26"/>
              <c:tx>
                <c:strRef>
                  <c:f>calculs!$AE$70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{17AEC40C-9736-49F1-9F85-B29AE1513107}</c15:txfldGUID>
                      <c15:f>calculs!$AE$70</c15:f>
                      <c15:dlblFieldTableCache>
                        <c:ptCount val="1"/>
                        <c:pt idx="0">
                          <c:v>LUN</c:v>
                        </c:pt>
                      </c15:dlblFieldTableCache>
                    </c15:dlblFTEntry>
                  </c15:dlblFieldTable>
                  <c15:showDataLabelsRange val="0"/>
                </c:ext>
                <c:ext xmlns:c16="http://schemas.microsoft.com/office/drawing/2014/chart" uri="{C3380CC4-5D6E-409C-BE32-E72D297353CC}">
                  <c16:uniqueId val="{00000053-D9F5-4A80-B45A-1EC1F78D8AA5}"/>
                </c:ext>
              </c:extLst>
            </c:dLbl>
            <c:dLbl>
              <c:idx val="27"/>
              <c:tx>
                <c:strRef>
                  <c:f>calculs!$AF$70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{49426E20-75A1-4505-9A0D-663F308517B8}</c15:txfldGUID>
                      <c15:f>calculs!$AF$70</c15:f>
                      <c15:dlblFieldTableCache>
                        <c:ptCount val="1"/>
                        <c:pt idx="0">
                          <c:v>MAR</c:v>
                        </c:pt>
                      </c15:dlblFieldTableCache>
                    </c15:dlblFTEntry>
                  </c15:dlblFieldTable>
                  <c15:showDataLabelsRange val="0"/>
                </c:ext>
                <c:ext xmlns:c16="http://schemas.microsoft.com/office/drawing/2014/chart" uri="{C3380CC4-5D6E-409C-BE32-E72D297353CC}">
                  <c16:uniqueId val="{00000054-D9F5-4A80-B45A-1EC1F78D8AA5}"/>
                </c:ext>
              </c:extLst>
            </c:dLbl>
            <c:dLbl>
              <c:idx val="28"/>
              <c:tx>
                <c:strRef>
                  <c:f>calculs!$AG$70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{E963A17E-B012-4D97-A71E-DE07B969CE85}</c15:txfldGUID>
                      <c15:f>calculs!$AG$70</c15:f>
                      <c15:dlblFieldTableCache>
                        <c:ptCount val="1"/>
                        <c:pt idx="0">
                          <c:v>MER</c:v>
                        </c:pt>
                      </c15:dlblFieldTableCache>
                    </c15:dlblFTEntry>
                  </c15:dlblFieldTable>
                  <c15:showDataLabelsRange val="0"/>
                </c:ext>
                <c:ext xmlns:c16="http://schemas.microsoft.com/office/drawing/2014/chart" uri="{C3380CC4-5D6E-409C-BE32-E72D297353CC}">
                  <c16:uniqueId val="{00000055-D9F5-4A80-B45A-1EC1F78D8AA5}"/>
                </c:ext>
              </c:extLst>
            </c:dLbl>
            <c:dLbl>
              <c:idx val="29"/>
              <c:tx>
                <c:strRef>
                  <c:f>calculs!$AH$70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{FEB377F5-DC5B-4D72-A8ED-EE46A4E08E58}</c15:txfldGUID>
                      <c15:f>calculs!$AH$70</c15:f>
                      <c15:dlblFieldTableCache>
                        <c:ptCount val="1"/>
                        <c:pt idx="0">
                          <c:v>JEU</c:v>
                        </c:pt>
                      </c15:dlblFieldTableCache>
                    </c15:dlblFTEntry>
                  </c15:dlblFieldTable>
                  <c15:showDataLabelsRange val="0"/>
                </c:ext>
                <c:ext xmlns:c16="http://schemas.microsoft.com/office/drawing/2014/chart" uri="{C3380CC4-5D6E-409C-BE32-E72D297353CC}">
                  <c16:uniqueId val="{00000056-D9F5-4A80-B45A-1EC1F78D8AA5}"/>
                </c:ext>
              </c:extLst>
            </c:dLbl>
            <c:spPr>
              <a:noFill/>
              <a:ln>
                <a:noFill/>
              </a:ln>
              <a:effectLst/>
            </c:spPr>
            <c:txPr>
              <a:bodyPr/>
              <a:lstStyle/>
              <a:p>
                <a:pPr>
                  <a:defRPr sz="11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extLst>
            <c:ext xmlns:c16="http://schemas.microsoft.com/office/drawing/2014/chart" uri="{C3380CC4-5D6E-409C-BE32-E72D297353CC}">
              <c16:uniqueId val="{00000057-D9F5-4A80-B45A-1EC1F78D8AA5}"/>
            </c:ext>
          </c:extLst>
        </c:ser>
        <c:ser>
          <c:idx val="25"/>
          <c:order val="25"/>
          <c:tx>
            <c:strRef>
              <c:f>calculs!$D$59</c:f>
              <c:strCache>
                <c:ptCount val="1"/>
                <c:pt idx="0">
                  <c:v>janv 2022 - Bande supérieure</c:v>
                </c:pt>
              </c:strCache>
            </c:strRef>
          </c:tx>
          <c:spPr>
            <a:ln w="228600" cap="sq">
              <a:solidFill>
                <a:schemeClr val="accent3">
                  <a:lumMod val="20000"/>
                  <a:lumOff val="80000"/>
                </a:schemeClr>
              </a:solidFill>
            </a:ln>
          </c:spPr>
          <c:marker>
            <c:symbol val="none"/>
          </c:marker>
          <c:val>
            <c:numRef>
              <c:f>calculs!$E$59:$AH$59</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58-D9F5-4A80-B45A-1EC1F78D8AA5}"/>
            </c:ext>
          </c:extLst>
        </c:ser>
        <c:ser>
          <c:idx val="26"/>
          <c:order val="26"/>
          <c:tx>
            <c:strRef>
              <c:f>calculs!$D$62</c:f>
              <c:strCache>
                <c:ptCount val="1"/>
                <c:pt idx="0">
                  <c:v>févr 2022 - Bande supérieure</c:v>
                </c:pt>
              </c:strCache>
            </c:strRef>
          </c:tx>
          <c:spPr>
            <a:ln w="228600" cap="sq">
              <a:solidFill>
                <a:schemeClr val="accent2">
                  <a:lumMod val="20000"/>
                  <a:lumOff val="80000"/>
                </a:schemeClr>
              </a:solidFill>
            </a:ln>
          </c:spPr>
          <c:marker>
            <c:symbol val="none"/>
          </c:marker>
          <c:val>
            <c:numRef>
              <c:f>calculs!$E$62:$AH$62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59-D9F5-4A80-B45A-1EC1F78D8AA5}"/>
            </c:ext>
          </c:extLst>
        </c:ser>
        <c:dLbls>
          <c:showLegendKey val="0"/>
          <c:showVal val="0"/>
          <c:showCatName val="0"/>
          <c:showSerName val="0"/>
          <c:showPercent val="0"/>
          <c:showBubbleSize val="0"/>
        </c:dLbls>
        <c:marker val="1"/>
        <c:smooth val="0"/>
        <c:axId val="562907528"/>
        <c:axId val="562907920"/>
      </c:lineChart>
      <c:dateAx>
        <c:axId val="562907528"/>
        <c:scaling>
          <c:orientation val="minMax"/>
        </c:scaling>
        <c:delete val="1"/>
        <c:axPos val="b"/>
        <c:majorGridlines>
          <c:spPr>
            <a:ln w="3175">
              <a:solidFill>
                <a:schemeClr val="tx2">
                  <a:lumMod val="20000"/>
                  <a:lumOff val="80000"/>
                  <a:alpha val="50000"/>
                </a:schemeClr>
              </a:solidFill>
            </a:ln>
          </c:spPr>
        </c:majorGridlines>
        <c:numFmt formatCode="d" sourceLinked="0"/>
        <c:majorTickMark val="out"/>
        <c:minorTickMark val="none"/>
        <c:tickLblPos val="nextTo"/>
        <c:crossAx val="562907920"/>
        <c:crosses val="autoZero"/>
        <c:auto val="1"/>
        <c:lblOffset val="100"/>
        <c:baseTimeUnit val="days"/>
      </c:dateAx>
      <c:valAx>
        <c:axId val="562907920"/>
        <c:scaling>
          <c:orientation val="minMax"/>
          <c:max val="13.5"/>
          <c:min val="0"/>
        </c:scaling>
        <c:delete val="1"/>
        <c:axPos val="l"/>
        <c:numFmt formatCode="General" sourceLinked="1"/>
        <c:majorTickMark val="out"/>
        <c:minorTickMark val="none"/>
        <c:tickLblPos val="nextTo"/>
        <c:crossAx val="562907528"/>
        <c:crosses val="autoZero"/>
        <c:crossBetween val="between"/>
        <c:majorUnit val="1"/>
      </c:valAx>
    </c:plotArea>
    <c:plotVisOnly val="1"/>
    <c:dispBlanksAs val="gap"/>
    <c:showDLblsOverMax val="0"/>
  </c:chart>
  <c:spPr>
    <a:noFill/>
    <a:ln>
      <a:noFill/>
    </a:ln>
  </c:spPr>
  <c:txPr>
    <a:bodyPr/>
    <a:lstStyle/>
    <a:p>
      <a:pPr>
        <a:defRPr sz="1000"/>
      </a:pPr>
      <a:endParaRPr lang="fr-FR"/>
    </a:p>
  </c:txPr>
  <c:printSettings>
    <c:headerFooter/>
    <c:pageMargins b="0.75" l="0.7" r="0.7" t="1" header="0.3" footer="0.3"/>
    <c:pageSetup orientation="landscape"/>
  </c:printSettings>
</c:chartSpace>
</file>

<file path=xl/ctrlProps/ctrlProp1.xml><?xml version="1.0" encoding="utf-8"?>
<formControlPr xmlns="http://schemas.microsoft.com/office/spreadsheetml/2009/9/main" objectType="Scroll" dx="16" fmlaLink="DécalageFenêtre" horiz="1" max="500" noThreeD="1" page="7" val="0"/>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9</xdr:col>
      <xdr:colOff>2130351</xdr:colOff>
      <xdr:row>1</xdr:row>
      <xdr:rowOff>3654421</xdr:rowOff>
    </xdr:to>
    <xdr:graphicFrame macro="">
      <xdr:nvGraphicFramePr>
        <xdr:cNvPr id="7" name="CraphiqueChronologie" descr="Chronologie déroulante des activités du projet">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21077</xdr:colOff>
      <xdr:row>1</xdr:row>
      <xdr:rowOff>3600450</xdr:rowOff>
    </xdr:from>
    <xdr:to>
      <xdr:col>6</xdr:col>
      <xdr:colOff>2814886</xdr:colOff>
      <xdr:row>1</xdr:row>
      <xdr:rowOff>3844126</xdr:rowOff>
    </xdr:to>
    <xdr:grpSp>
      <xdr:nvGrpSpPr>
        <xdr:cNvPr id="5" name="Groupe 4" descr="Barre de défilement">
          <a:extLst>
            <a:ext uri="{FF2B5EF4-FFF2-40B4-BE49-F238E27FC236}">
              <a16:creationId xmlns:a16="http://schemas.microsoft.com/office/drawing/2014/main" id="{00000000-0008-0000-0000-000005000000}"/>
            </a:ext>
          </a:extLst>
        </xdr:cNvPr>
        <xdr:cNvGrpSpPr/>
      </xdr:nvGrpSpPr>
      <xdr:grpSpPr>
        <a:xfrm>
          <a:off x="24887" y="4050574"/>
          <a:ext cx="9016628" cy="239866"/>
          <a:chOff x="306828" y="4108024"/>
          <a:chExt cx="8729080" cy="223570"/>
        </a:xfrm>
      </xdr:grpSpPr>
      <xdr:sp macro="" textlink="">
        <xdr:nvSpPr>
          <xdr:cNvPr id="2" name="Rectangle 1" descr="Rectangle">
            <a:extLst>
              <a:ext uri="{FF2B5EF4-FFF2-40B4-BE49-F238E27FC236}">
                <a16:creationId xmlns:a16="http://schemas.microsoft.com/office/drawing/2014/main" id="{00000000-0008-0000-0000-000002000000}"/>
              </a:ext>
            </a:extLst>
          </xdr:cNvPr>
          <xdr:cNvSpPr/>
        </xdr:nvSpPr>
        <xdr:spPr>
          <a:xfrm>
            <a:off x="317500" y="4131307"/>
            <a:ext cx="8706414" cy="200287"/>
          </a:xfrm>
          <a:prstGeom prst="rect">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mc:AlternateContent xmlns:mc="http://schemas.openxmlformats.org/markup-compatibility/2006">
        <mc:Choice xmlns:a14="http://schemas.microsoft.com/office/drawing/2010/main" Requires="a14">
          <xdr:sp macro="" textlink="">
            <xdr:nvSpPr>
              <xdr:cNvPr id="1025" name="Barre de défilement" descr="Sélectionnez la barre de défilement pour modifier le calendrier du projet affiché sur le graphique Chronologie ou entrez la date de début pour l’affichage des activités du projet dans la cellule D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306828" y="4108024"/>
                <a:ext cx="8729080" cy="163195"/>
              </a:xfrm>
              <a:prstGeom prst="rect">
                <a:avLst/>
              </a:prstGeom>
              <a:noFill/>
              <a:ln w="9525">
                <a:miter lim="800000"/>
                <a:headEnd/>
                <a:tailEnd/>
              </a:ln>
            </xdr:spPr>
          </xdr:sp>
        </mc:Choice>
        <mc:Fallback/>
      </mc:AlternateContent>
    </xdr:grpSp>
    <xdr:clientData/>
  </xdr:twoCellAnchor>
  <mc:AlternateContent xmlns:mc="http://schemas.openxmlformats.org/markup-compatibility/2006">
    <mc:Choice xmlns:a14="http://schemas.microsoft.com/office/drawing/2010/main" Requires="a14">
      <xdr:twoCellAnchor>
        <xdr:from>
          <xdr:col>10</xdr:col>
          <xdr:colOff>333375</xdr:colOff>
          <xdr:row>0</xdr:row>
          <xdr:rowOff>161925</xdr:rowOff>
        </xdr:from>
        <xdr:to>
          <xdr:col>13</xdr:col>
          <xdr:colOff>371475</xdr:colOff>
          <xdr:row>1</xdr:row>
          <xdr:rowOff>685800</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37464D"/>
                  </a:solidFill>
                  <a:latin typeface="Calibri"/>
                  <a:cs typeface="Calibri"/>
                </a:rPr>
                <a:t>Sélection du local</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vités" displayName="Activités" ref="B4:J100" totalsRowShown="0">
  <autoFilter ref="B4:J100" xr:uid="{00000000-0009-0000-0100-000001000000}"/>
  <sortState xmlns:xlrd2="http://schemas.microsoft.com/office/spreadsheetml/2017/richdata2" ref="C18:G23">
    <sortCondition ref="D17:D23"/>
  </sortState>
  <tableColumns count="9">
    <tableColumn id="5" xr3:uid="{00000000-0010-0000-0000-000005000000}" name="RÉFÉRENCE">
      <calculatedColumnFormula>ROW(B5)-calculs!$D$5</calculatedColumnFormula>
    </tableColumn>
    <tableColumn id="1" xr3:uid="{00000000-0010-0000-0000-000001000000}" name="N° DE LOCAL" dataDxfId="7"/>
    <tableColumn id="2" xr3:uid="{00000000-0010-0000-0000-000002000000}" name="DÉBUT" dataDxfId="6"/>
    <tableColumn id="3" xr3:uid="{00000000-0010-0000-0000-000003000000}" name="FIN" dataDxfId="5"/>
    <tableColumn id="7" xr3:uid="{6F6DF0A7-6697-48CE-A22D-304DE2A5CDCC}" name="Alerte" dataDxfId="4">
      <calculatedColumnFormula>IF(D5&lt;TODAY(),"",IF(D5&lt;TODAY()+15,"ALERTE",""))</calculatedColumnFormula>
    </tableColumn>
    <tableColumn id="4" xr3:uid="{00000000-0010-0000-0000-000004000000}" name="NOTES / REMARQUES" dataDxfId="3"/>
    <tableColumn id="6" xr3:uid="{4969D9D3-9090-4B48-AEB6-3D4C0E37D5FD}" name="CLIENT" dataDxfId="2">
      <calculatedColumnFormula>IFERROR(VLOOKUP(Activités[[#This Row],[N° DE LOCAL]],'Table des locaux'!$A$1:$C$57,2,0),"")</calculatedColumnFormula>
    </tableColumn>
    <tableColumn id="9" xr3:uid="{DDFA27CD-EEF8-41F9-A99E-01757D8A15EE}" name="Contact" dataDxfId="1">
      <calculatedColumnFormula>IFERROR(HYPERLINK("mailto:"&amp;J5),"")</calculatedColumnFormula>
    </tableColumn>
    <tableColumn id="8" xr3:uid="{CADB0981-8760-4880-99B2-933883A6CA73}" name="Contact2" dataDxfId="0">
      <calculatedColumnFormula>IFERROR(VLOOKUP(Activités[[#This Row],[N° DE LOCAL]],'Table des locaux'!$A$1:$E$57,3,0),"")</calculatedColumnFormula>
    </tableColumn>
  </tableColumns>
  <tableStyleInfo name="TableStyleMedium22" showFirstColumn="0" showLastColumn="0" showRowStripes="1" showColumnStripes="0"/>
  <extLst>
    <ext xmlns:x14="http://schemas.microsoft.com/office/spreadsheetml/2009/9/main" uri="{504A1905-F514-4f6f-8877-14C23A59335A}">
      <x14:table altTextSummary="Enter project Activity, Start and End dates, and Notes in this table.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autoPageBreaks="0" fitToPage="1"/>
  </sheetPr>
  <dimension ref="A1:J112"/>
  <sheetViews>
    <sheetView showGridLines="0" tabSelected="1" topLeftCell="C1" zoomScale="70" zoomScaleNormal="70" workbookViewId="0">
      <selection activeCell="C1" sqref="C1:J1"/>
    </sheetView>
  </sheetViews>
  <sheetFormatPr baseColWidth="10" defaultColWidth="9.140625" defaultRowHeight="35.1" customHeight="1" x14ac:dyDescent="0.25"/>
  <cols>
    <col min="1" max="1" width="4.5703125" hidden="1" customWidth="1"/>
    <col min="2" max="2" width="14.28515625" hidden="1" customWidth="1"/>
    <col min="3" max="3" width="38" customWidth="1"/>
    <col min="4" max="6" width="18.42578125" customWidth="1"/>
    <col min="7" max="7" width="48.5703125" customWidth="1"/>
    <col min="8" max="9" width="37.140625" customWidth="1"/>
    <col min="10" max="10" width="32.5703125" bestFit="1" customWidth="1"/>
  </cols>
  <sheetData>
    <row r="1" spans="1:10" s="2" customFormat="1" ht="35.1" customHeight="1" thickBot="1" x14ac:dyDescent="0.3">
      <c r="A1" s="4"/>
      <c r="B1" s="4"/>
      <c r="C1" s="75"/>
      <c r="D1" s="75"/>
      <c r="E1" s="75"/>
      <c r="F1" s="75"/>
      <c r="G1" s="75"/>
      <c r="H1" s="75"/>
      <c r="I1" s="75"/>
      <c r="J1" s="75"/>
    </row>
    <row r="2" spans="1:10" ht="315.95" customHeight="1" thickTop="1" x14ac:dyDescent="0.25">
      <c r="C2" s="74" t="s">
        <v>1</v>
      </c>
      <c r="D2" s="74"/>
      <c r="E2" s="74"/>
      <c r="F2" s="74"/>
      <c r="G2" s="74"/>
      <c r="H2" s="74"/>
      <c r="I2" s="45"/>
    </row>
    <row r="3" spans="1:10" s="5" customFormat="1" ht="35.1" customHeight="1" x14ac:dyDescent="0.25">
      <c r="C3" s="6" t="s">
        <v>2</v>
      </c>
      <c r="D3" s="7">
        <f ca="1">TODAY()</f>
        <v>44573</v>
      </c>
      <c r="E3" s="49" t="s">
        <v>48</v>
      </c>
    </row>
    <row r="4" spans="1:10" ht="21" customHeight="1" x14ac:dyDescent="0.25">
      <c r="B4" t="s">
        <v>0</v>
      </c>
      <c r="C4" s="47" t="s">
        <v>18</v>
      </c>
      <c r="D4" s="47" t="s">
        <v>3</v>
      </c>
      <c r="E4" s="47" t="s">
        <v>4</v>
      </c>
      <c r="F4" s="47" t="s">
        <v>92</v>
      </c>
      <c r="G4" s="47" t="s">
        <v>19</v>
      </c>
      <c r="H4" s="47" t="s">
        <v>20</v>
      </c>
      <c r="I4" s="32" t="s">
        <v>93</v>
      </c>
      <c r="J4" s="32" t="s">
        <v>96</v>
      </c>
    </row>
    <row r="5" spans="1:10" ht="35.1" customHeight="1" x14ac:dyDescent="0.25">
      <c r="A5" s="8"/>
      <c r="B5">
        <f>ROW(B5)-calculs!$D$5</f>
        <v>-91</v>
      </c>
      <c r="C5" s="33" t="s">
        <v>48</v>
      </c>
      <c r="D5" s="46">
        <v>44557</v>
      </c>
      <c r="E5" s="46">
        <v>44559</v>
      </c>
      <c r="F5" s="46" t="str">
        <f t="shared" ref="F5:F68" ca="1" si="0">IF(D5&lt;TODAY(),"",IF(D5&lt;TODAY()+15,"ALERTE",""))</f>
        <v/>
      </c>
      <c r="G5" s="32"/>
      <c r="H5" s="32">
        <f>IFERROR(VLOOKUP(Activités[[#This Row],[N° DE LOCAL]],'Table des locaux'!$A$1:$C$57,2,0),"")</f>
        <v>0</v>
      </c>
      <c r="I5" s="48" t="str">
        <f t="shared" ref="I5:I68" si="1">IFERROR(HYPERLINK("mailto:"&amp;J5),"")</f>
        <v>mailto:</v>
      </c>
      <c r="J5" s="46" t="str">
        <f>IFERROR(VLOOKUP(Activités[[#This Row],[N° DE LOCAL]],'Table des locaux'!$A$1:$E$57,3,0),"")</f>
        <v/>
      </c>
    </row>
    <row r="6" spans="1:10" ht="35.1" customHeight="1" x14ac:dyDescent="0.25">
      <c r="A6" s="8"/>
      <c r="B6">
        <f>ROW(B6)-calculs!$D$5</f>
        <v>-90</v>
      </c>
      <c r="C6" s="33"/>
      <c r="D6" s="46">
        <v>44587</v>
      </c>
      <c r="E6" s="46">
        <v>44588</v>
      </c>
      <c r="F6" s="46" t="str">
        <f t="shared" ca="1" si="0"/>
        <v>ALERTE</v>
      </c>
      <c r="G6" s="32"/>
      <c r="H6" s="32" t="str">
        <f>IFERROR(VLOOKUP(Activités[[#This Row],[N° DE LOCAL]],'Table des locaux'!$A$1:$C$57,2,0),"")</f>
        <v/>
      </c>
      <c r="I6" s="48" t="str">
        <f t="shared" si="1"/>
        <v>mailto:</v>
      </c>
      <c r="J6" s="46" t="str">
        <f>IFERROR(VLOOKUP(Activités[[#This Row],[N° DE LOCAL]],'Table des locaux'!$A$1:$E$57,3,0),"")</f>
        <v/>
      </c>
    </row>
    <row r="7" spans="1:10" ht="35.1" customHeight="1" x14ac:dyDescent="0.25">
      <c r="A7" s="8"/>
      <c r="B7">
        <f>ROW(B7)-calculs!$D$5</f>
        <v>-89</v>
      </c>
      <c r="C7" s="33"/>
      <c r="D7" s="46"/>
      <c r="E7" s="46"/>
      <c r="F7" s="46" t="str">
        <f t="shared" ca="1" si="0"/>
        <v/>
      </c>
      <c r="G7" s="32"/>
      <c r="H7" s="32" t="str">
        <f>IFERROR(VLOOKUP(Activités[[#This Row],[N° DE LOCAL]],'Table des locaux'!$A$1:$C$57,2,0),"")</f>
        <v/>
      </c>
      <c r="I7" s="48" t="str">
        <f t="shared" si="1"/>
        <v>mailto:</v>
      </c>
      <c r="J7" s="46" t="str">
        <f>IFERROR(VLOOKUP(Activités[[#This Row],[N° DE LOCAL]],'Table des locaux'!$A$1:$E$57,3,0),"")</f>
        <v/>
      </c>
    </row>
    <row r="8" spans="1:10" ht="35.1" customHeight="1" x14ac:dyDescent="0.25">
      <c r="A8" s="8"/>
      <c r="B8">
        <f>ROW(B8)-calculs!$D$5</f>
        <v>-88</v>
      </c>
      <c r="C8" s="33"/>
      <c r="D8" s="46"/>
      <c r="E8" s="46"/>
      <c r="F8" s="46" t="str">
        <f t="shared" ca="1" si="0"/>
        <v/>
      </c>
      <c r="G8" s="32"/>
      <c r="H8" s="32" t="str">
        <f>IFERROR(VLOOKUP(Activités[[#This Row],[N° DE LOCAL]],'Table des locaux'!$A$1:$C$57,2,0),"")</f>
        <v/>
      </c>
      <c r="I8" s="48" t="str">
        <f t="shared" si="1"/>
        <v>mailto:</v>
      </c>
      <c r="J8" s="46" t="str">
        <f>IFERROR(VLOOKUP(Activités[[#This Row],[N° DE LOCAL]],'Table des locaux'!$A$1:$E$57,3,0),"")</f>
        <v/>
      </c>
    </row>
    <row r="9" spans="1:10" ht="35.1" customHeight="1" x14ac:dyDescent="0.25">
      <c r="A9" s="8"/>
      <c r="B9">
        <f>ROW(B9)-calculs!$D$5</f>
        <v>-87</v>
      </c>
      <c r="C9" s="33"/>
      <c r="D9" s="46"/>
      <c r="E9" s="46"/>
      <c r="F9" s="46" t="str">
        <f t="shared" ca="1" si="0"/>
        <v/>
      </c>
      <c r="G9" s="32"/>
      <c r="H9" s="32" t="str">
        <f>IFERROR(VLOOKUP(Activités[[#This Row],[N° DE LOCAL]],'Table des locaux'!$A$1:$C$57,2,0),"")</f>
        <v/>
      </c>
      <c r="I9" s="48" t="str">
        <f t="shared" si="1"/>
        <v>mailto:</v>
      </c>
      <c r="J9" s="46" t="str">
        <f>IFERROR(VLOOKUP(Activités[[#This Row],[N° DE LOCAL]],'Table des locaux'!$A$1:$E$57,3,0),"")</f>
        <v/>
      </c>
    </row>
    <row r="10" spans="1:10" ht="35.1" customHeight="1" x14ac:dyDescent="0.25">
      <c r="A10" s="8"/>
      <c r="B10">
        <f>ROW(B10)-calculs!$D$5</f>
        <v>-86</v>
      </c>
      <c r="C10" s="33"/>
      <c r="D10" s="46"/>
      <c r="E10" s="46"/>
      <c r="F10" s="46" t="str">
        <f t="shared" ca="1" si="0"/>
        <v/>
      </c>
      <c r="G10" s="32"/>
      <c r="H10" s="32" t="str">
        <f>IFERROR(VLOOKUP(Activités[[#This Row],[N° DE LOCAL]],'Table des locaux'!$A$1:$C$57,2,0),"")</f>
        <v/>
      </c>
      <c r="I10" s="48" t="str">
        <f t="shared" si="1"/>
        <v>mailto:</v>
      </c>
      <c r="J10" s="46" t="str">
        <f>IFERROR(VLOOKUP(Activités[[#This Row],[N° DE LOCAL]],'Table des locaux'!$A$1:$E$57,3,0),"")</f>
        <v/>
      </c>
    </row>
    <row r="11" spans="1:10" ht="35.1" customHeight="1" x14ac:dyDescent="0.25">
      <c r="A11" s="8"/>
      <c r="B11">
        <f>ROW(B11)-calculs!$D$5</f>
        <v>-85</v>
      </c>
      <c r="C11" s="33"/>
      <c r="D11" s="46"/>
      <c r="E11" s="46"/>
      <c r="F11" s="46" t="str">
        <f t="shared" ca="1" si="0"/>
        <v/>
      </c>
      <c r="G11" s="32"/>
      <c r="H11" s="32" t="str">
        <f>IFERROR(VLOOKUP(Activités[[#This Row],[N° DE LOCAL]],'Table des locaux'!$A$1:$C$57,2,0),"")</f>
        <v/>
      </c>
      <c r="I11" s="48" t="str">
        <f t="shared" si="1"/>
        <v>mailto:</v>
      </c>
      <c r="J11" s="46" t="str">
        <f>IFERROR(VLOOKUP(Activités[[#This Row],[N° DE LOCAL]],'Table des locaux'!$A$1:$E$57,3,0),"")</f>
        <v/>
      </c>
    </row>
    <row r="12" spans="1:10" ht="35.1" customHeight="1" x14ac:dyDescent="0.25">
      <c r="A12" s="8"/>
      <c r="B12">
        <f>ROW(B12)-calculs!$D$5</f>
        <v>-84</v>
      </c>
      <c r="C12" s="33"/>
      <c r="D12" s="46"/>
      <c r="E12" s="46"/>
      <c r="F12" s="46" t="str">
        <f t="shared" ca="1" si="0"/>
        <v/>
      </c>
      <c r="G12" s="32"/>
      <c r="H12" s="32" t="str">
        <f>IFERROR(VLOOKUP(Activités[[#This Row],[N° DE LOCAL]],'Table des locaux'!$A$1:$C$57,2,0),"")</f>
        <v/>
      </c>
      <c r="I12" s="48" t="str">
        <f t="shared" si="1"/>
        <v>mailto:</v>
      </c>
      <c r="J12" s="46" t="str">
        <f>IFERROR(VLOOKUP(Activités[[#This Row],[N° DE LOCAL]],'Table des locaux'!$A$1:$E$57,3,0),"")</f>
        <v/>
      </c>
    </row>
    <row r="13" spans="1:10" ht="35.1" customHeight="1" x14ac:dyDescent="0.25">
      <c r="A13" s="8"/>
      <c r="B13">
        <f>ROW(B13)-calculs!$D$5</f>
        <v>-83</v>
      </c>
      <c r="C13" s="33"/>
      <c r="D13" s="46"/>
      <c r="E13" s="46"/>
      <c r="F13" s="46" t="str">
        <f t="shared" ca="1" si="0"/>
        <v/>
      </c>
      <c r="G13" s="32"/>
      <c r="H13" s="32" t="str">
        <f>IFERROR(VLOOKUP(Activités[[#This Row],[N° DE LOCAL]],'Table des locaux'!$A$1:$C$57,2,0),"")</f>
        <v/>
      </c>
      <c r="I13" s="48" t="str">
        <f t="shared" si="1"/>
        <v>mailto:</v>
      </c>
      <c r="J13" s="46" t="str">
        <f>IFERROR(VLOOKUP(Activités[[#This Row],[N° DE LOCAL]],'Table des locaux'!$A$1:$E$57,3,0),"")</f>
        <v/>
      </c>
    </row>
    <row r="14" spans="1:10" ht="35.1" customHeight="1" x14ac:dyDescent="0.25">
      <c r="A14" s="8"/>
      <c r="B14">
        <f>ROW(B14)-calculs!$D$5</f>
        <v>-82</v>
      </c>
      <c r="C14" s="33"/>
      <c r="D14" s="46"/>
      <c r="E14" s="46"/>
      <c r="F14" s="46" t="str">
        <f t="shared" ca="1" si="0"/>
        <v/>
      </c>
      <c r="G14" s="32"/>
      <c r="H14" s="32" t="str">
        <f>IFERROR(VLOOKUP(Activités[[#This Row],[N° DE LOCAL]],'Table des locaux'!$A$1:$C$57,2,0),"")</f>
        <v/>
      </c>
      <c r="I14" s="48" t="str">
        <f t="shared" si="1"/>
        <v>mailto:</v>
      </c>
      <c r="J14" s="46" t="str">
        <f>IFERROR(VLOOKUP(Activités[[#This Row],[N° DE LOCAL]],'Table des locaux'!$A$1:$E$57,3,0),"")</f>
        <v/>
      </c>
    </row>
    <row r="15" spans="1:10" ht="35.1" customHeight="1" x14ac:dyDescent="0.25">
      <c r="A15" s="8"/>
      <c r="B15">
        <f>ROW(B15)-calculs!$D$5</f>
        <v>-81</v>
      </c>
      <c r="C15" s="33"/>
      <c r="D15" s="46"/>
      <c r="E15" s="46"/>
      <c r="F15" s="46" t="str">
        <f t="shared" ca="1" si="0"/>
        <v/>
      </c>
      <c r="G15" s="32"/>
      <c r="H15" s="32" t="str">
        <f>IFERROR(VLOOKUP(Activités[[#This Row],[N° DE LOCAL]],'Table des locaux'!$A$1:$C$57,2,0),"")</f>
        <v/>
      </c>
      <c r="I15" s="48" t="str">
        <f t="shared" si="1"/>
        <v>mailto:</v>
      </c>
      <c r="J15" s="46" t="str">
        <f>IFERROR(VLOOKUP(Activités[[#This Row],[N° DE LOCAL]],'Table des locaux'!$A$1:$E$57,3,0),"")</f>
        <v/>
      </c>
    </row>
    <row r="16" spans="1:10" ht="35.1" customHeight="1" x14ac:dyDescent="0.25">
      <c r="A16" s="8"/>
      <c r="B16">
        <f>ROW(B16)-calculs!$D$5</f>
        <v>-80</v>
      </c>
      <c r="C16" s="33"/>
      <c r="D16" s="46"/>
      <c r="E16" s="46"/>
      <c r="F16" s="46" t="str">
        <f t="shared" ca="1" si="0"/>
        <v/>
      </c>
      <c r="G16" s="32"/>
      <c r="H16" s="32" t="str">
        <f>IFERROR(VLOOKUP(Activités[[#This Row],[N° DE LOCAL]],'Table des locaux'!$A$1:$C$57,2,0),"")</f>
        <v/>
      </c>
      <c r="I16" s="48" t="str">
        <f t="shared" si="1"/>
        <v>mailto:</v>
      </c>
      <c r="J16" s="46" t="str">
        <f>IFERROR(VLOOKUP(Activités[[#This Row],[N° DE LOCAL]],'Table des locaux'!$A$1:$E$57,3,0),"")</f>
        <v/>
      </c>
    </row>
    <row r="17" spans="1:10" ht="35.1" customHeight="1" x14ac:dyDescent="0.25">
      <c r="A17" s="8"/>
      <c r="B17">
        <f>ROW(B17)-calculs!$D$5</f>
        <v>-79</v>
      </c>
      <c r="C17" s="33"/>
      <c r="D17" s="46"/>
      <c r="E17" s="46"/>
      <c r="F17" s="46" t="str">
        <f t="shared" ca="1" si="0"/>
        <v/>
      </c>
      <c r="G17" s="32"/>
      <c r="H17" s="32" t="str">
        <f>IFERROR(VLOOKUP(Activités[[#This Row],[N° DE LOCAL]],'Table des locaux'!$A$1:$C$57,2,0),"")</f>
        <v/>
      </c>
      <c r="I17" s="48" t="str">
        <f t="shared" si="1"/>
        <v>mailto:</v>
      </c>
      <c r="J17" s="46" t="str">
        <f>IFERROR(VLOOKUP(Activités[[#This Row],[N° DE LOCAL]],'Table des locaux'!$A$1:$E$57,3,0),"")</f>
        <v/>
      </c>
    </row>
    <row r="18" spans="1:10" ht="35.1" customHeight="1" x14ac:dyDescent="0.25">
      <c r="A18" s="8"/>
      <c r="B18">
        <f>ROW(B18)-calculs!$D$5</f>
        <v>-78</v>
      </c>
      <c r="C18" s="33"/>
      <c r="D18" s="46"/>
      <c r="E18" s="46"/>
      <c r="F18" s="46" t="str">
        <f t="shared" ca="1" si="0"/>
        <v/>
      </c>
      <c r="G18" s="32"/>
      <c r="H18" s="32" t="str">
        <f>IFERROR(VLOOKUP(Activités[[#This Row],[N° DE LOCAL]],'Table des locaux'!$A$1:$C$57,2,0),"")</f>
        <v/>
      </c>
      <c r="I18" s="48" t="str">
        <f t="shared" si="1"/>
        <v>mailto:</v>
      </c>
      <c r="J18" s="46" t="str">
        <f>IFERROR(VLOOKUP(Activités[[#This Row],[N° DE LOCAL]],'Table des locaux'!$A$1:$E$57,3,0),"")</f>
        <v/>
      </c>
    </row>
    <row r="19" spans="1:10" ht="35.1" customHeight="1" x14ac:dyDescent="0.25">
      <c r="A19" s="8"/>
      <c r="B19">
        <f>ROW(B19)-calculs!$D$5</f>
        <v>-77</v>
      </c>
      <c r="C19" s="33"/>
      <c r="D19" s="46"/>
      <c r="E19" s="46"/>
      <c r="F19" s="46" t="str">
        <f t="shared" ca="1" si="0"/>
        <v/>
      </c>
      <c r="G19" s="32"/>
      <c r="H19" s="32" t="str">
        <f>IFERROR(VLOOKUP(Activités[[#This Row],[N° DE LOCAL]],'Table des locaux'!$A$1:$C$57,2,0),"")</f>
        <v/>
      </c>
      <c r="I19" s="48" t="str">
        <f t="shared" si="1"/>
        <v>mailto:</v>
      </c>
      <c r="J19" s="46" t="str">
        <f>IFERROR(VLOOKUP(Activités[[#This Row],[N° DE LOCAL]],'Table des locaux'!$A$1:$E$57,3,0),"")</f>
        <v/>
      </c>
    </row>
    <row r="20" spans="1:10" ht="35.1" customHeight="1" x14ac:dyDescent="0.25">
      <c r="A20" s="8"/>
      <c r="B20">
        <f>ROW(B20)-calculs!$D$5</f>
        <v>-76</v>
      </c>
      <c r="C20" s="33"/>
      <c r="D20" s="46"/>
      <c r="E20" s="46"/>
      <c r="F20" s="46" t="str">
        <f t="shared" ca="1" si="0"/>
        <v/>
      </c>
      <c r="G20" s="32"/>
      <c r="H20" s="32" t="str">
        <f>IFERROR(VLOOKUP(Activités[[#This Row],[N° DE LOCAL]],'Table des locaux'!$A$1:$C$57,2,0),"")</f>
        <v/>
      </c>
      <c r="I20" s="48" t="str">
        <f t="shared" si="1"/>
        <v>mailto:</v>
      </c>
      <c r="J20" s="46" t="str">
        <f>IFERROR(VLOOKUP(Activités[[#This Row],[N° DE LOCAL]],'Table des locaux'!$A$1:$E$57,3,0),"")</f>
        <v/>
      </c>
    </row>
    <row r="21" spans="1:10" ht="35.1" customHeight="1" x14ac:dyDescent="0.25">
      <c r="A21" s="8"/>
      <c r="B21">
        <f>ROW(B21)-calculs!$D$5</f>
        <v>-75</v>
      </c>
      <c r="C21" s="33"/>
      <c r="D21" s="46"/>
      <c r="E21" s="46"/>
      <c r="F21" s="46" t="str">
        <f t="shared" ca="1" si="0"/>
        <v/>
      </c>
      <c r="G21" s="32"/>
      <c r="H21" s="32" t="str">
        <f>IFERROR(VLOOKUP(Activités[[#This Row],[N° DE LOCAL]],'Table des locaux'!$A$1:$C$57,2,0),"")</f>
        <v/>
      </c>
      <c r="I21" s="48" t="str">
        <f t="shared" si="1"/>
        <v>mailto:</v>
      </c>
      <c r="J21" s="46" t="str">
        <f>IFERROR(VLOOKUP(Activités[[#This Row],[N° DE LOCAL]],'Table des locaux'!$A$1:$E$57,3,0),"")</f>
        <v/>
      </c>
    </row>
    <row r="22" spans="1:10" ht="35.1" customHeight="1" x14ac:dyDescent="0.25">
      <c r="A22" s="8"/>
      <c r="B22">
        <f>ROW(B22)-calculs!$D$5</f>
        <v>-74</v>
      </c>
      <c r="C22" s="33"/>
      <c r="D22" s="46"/>
      <c r="E22" s="46"/>
      <c r="F22" s="46" t="str">
        <f t="shared" ca="1" si="0"/>
        <v/>
      </c>
      <c r="G22" s="32"/>
      <c r="H22" s="32" t="str">
        <f>IFERROR(VLOOKUP(Activités[[#This Row],[N° DE LOCAL]],'Table des locaux'!$A$1:$C$57,2,0),"")</f>
        <v/>
      </c>
      <c r="I22" s="48" t="str">
        <f t="shared" si="1"/>
        <v>mailto:</v>
      </c>
      <c r="J22" s="46" t="str">
        <f>IFERROR(VLOOKUP(Activités[[#This Row],[N° DE LOCAL]],'Table des locaux'!$A$1:$E$57,3,0),"")</f>
        <v/>
      </c>
    </row>
    <row r="23" spans="1:10" ht="35.1" customHeight="1" x14ac:dyDescent="0.25">
      <c r="A23" s="8"/>
      <c r="B23">
        <f>ROW(B23)-calculs!$D$5</f>
        <v>-73</v>
      </c>
      <c r="C23" s="33"/>
      <c r="D23" s="46"/>
      <c r="E23" s="46"/>
      <c r="F23" s="46" t="str">
        <f t="shared" ca="1" si="0"/>
        <v/>
      </c>
      <c r="G23" s="32"/>
      <c r="H23" s="32" t="str">
        <f>IFERROR(VLOOKUP(Activités[[#This Row],[N° DE LOCAL]],'Table des locaux'!$A$1:$C$57,2,0),"")</f>
        <v/>
      </c>
      <c r="I23" s="48" t="str">
        <f t="shared" si="1"/>
        <v>mailto:</v>
      </c>
      <c r="J23" s="46" t="str">
        <f>IFERROR(VLOOKUP(Activités[[#This Row],[N° DE LOCAL]],'Table des locaux'!$A$1:$E$57,3,0),"")</f>
        <v/>
      </c>
    </row>
    <row r="24" spans="1:10" ht="35.1" customHeight="1" x14ac:dyDescent="0.25">
      <c r="A24" s="8"/>
      <c r="B24">
        <f>ROW(B24)-calculs!$D$5</f>
        <v>-72</v>
      </c>
      <c r="C24" s="33"/>
      <c r="D24" s="46"/>
      <c r="E24" s="46"/>
      <c r="F24" s="46" t="str">
        <f t="shared" ca="1" si="0"/>
        <v/>
      </c>
      <c r="G24" s="32"/>
      <c r="H24" s="32" t="str">
        <f>IFERROR(VLOOKUP(Activités[[#This Row],[N° DE LOCAL]],'Table des locaux'!$A$1:$C$57,2,0),"")</f>
        <v/>
      </c>
      <c r="I24" s="48" t="str">
        <f t="shared" si="1"/>
        <v>mailto:</v>
      </c>
      <c r="J24" s="46" t="str">
        <f>IFERROR(VLOOKUP(Activités[[#This Row],[N° DE LOCAL]],'Table des locaux'!$A$1:$E$57,3,0),"")</f>
        <v/>
      </c>
    </row>
    <row r="25" spans="1:10" ht="35.1" customHeight="1" x14ac:dyDescent="0.25">
      <c r="A25" s="8"/>
      <c r="B25">
        <f>ROW(B25)-calculs!$D$5</f>
        <v>-71</v>
      </c>
      <c r="C25" s="33"/>
      <c r="D25" s="46"/>
      <c r="E25" s="46"/>
      <c r="F25" s="46" t="str">
        <f t="shared" ca="1" si="0"/>
        <v/>
      </c>
      <c r="G25" s="32"/>
      <c r="H25" s="32" t="str">
        <f>IFERROR(VLOOKUP(Activités[[#This Row],[N° DE LOCAL]],'Table des locaux'!$A$1:$C$57,2,0),"")</f>
        <v/>
      </c>
      <c r="I25" s="48" t="str">
        <f t="shared" si="1"/>
        <v>mailto:</v>
      </c>
      <c r="J25" s="46" t="str">
        <f>IFERROR(VLOOKUP(Activités[[#This Row],[N° DE LOCAL]],'Table des locaux'!$A$1:$E$57,3,0),"")</f>
        <v/>
      </c>
    </row>
    <row r="26" spans="1:10" ht="35.1" customHeight="1" x14ac:dyDescent="0.25">
      <c r="A26" s="8"/>
      <c r="B26">
        <f>ROW(B26)-calculs!$D$5</f>
        <v>-70</v>
      </c>
      <c r="C26" s="33"/>
      <c r="D26" s="46"/>
      <c r="E26" s="46"/>
      <c r="F26" s="46" t="str">
        <f t="shared" ca="1" si="0"/>
        <v/>
      </c>
      <c r="G26" s="32"/>
      <c r="H26" s="32" t="str">
        <f>IFERROR(VLOOKUP(Activités[[#This Row],[N° DE LOCAL]],'Table des locaux'!$A$1:$C$57,2,0),"")</f>
        <v/>
      </c>
      <c r="I26" s="48" t="str">
        <f t="shared" si="1"/>
        <v>mailto:</v>
      </c>
      <c r="J26" s="46" t="str">
        <f>IFERROR(VLOOKUP(Activités[[#This Row],[N° DE LOCAL]],'Table des locaux'!$A$1:$E$57,3,0),"")</f>
        <v/>
      </c>
    </row>
    <row r="27" spans="1:10" ht="35.1" customHeight="1" x14ac:dyDescent="0.25">
      <c r="A27" s="8"/>
      <c r="B27">
        <f>ROW(B27)-calculs!$D$5</f>
        <v>-69</v>
      </c>
      <c r="C27" s="33"/>
      <c r="D27" s="46"/>
      <c r="E27" s="46"/>
      <c r="F27" s="46" t="str">
        <f t="shared" ca="1" si="0"/>
        <v/>
      </c>
      <c r="G27" s="32"/>
      <c r="H27" s="32" t="str">
        <f>IFERROR(VLOOKUP(Activités[[#This Row],[N° DE LOCAL]],'Table des locaux'!$A$1:$C$57,2,0),"")</f>
        <v/>
      </c>
      <c r="I27" s="48" t="str">
        <f t="shared" si="1"/>
        <v>mailto:</v>
      </c>
      <c r="J27" s="46" t="str">
        <f>IFERROR(VLOOKUP(Activités[[#This Row],[N° DE LOCAL]],'Table des locaux'!$A$1:$E$57,3,0),"")</f>
        <v/>
      </c>
    </row>
    <row r="28" spans="1:10" ht="35.1" customHeight="1" x14ac:dyDescent="0.25">
      <c r="A28" s="8"/>
      <c r="B28">
        <f>ROW(B28)-calculs!$D$5</f>
        <v>-68</v>
      </c>
      <c r="C28" s="33"/>
      <c r="D28" s="46"/>
      <c r="E28" s="46"/>
      <c r="F28" s="46" t="str">
        <f t="shared" ca="1" si="0"/>
        <v/>
      </c>
      <c r="G28" s="32"/>
      <c r="H28" s="32" t="str">
        <f>IFERROR(VLOOKUP(Activités[[#This Row],[N° DE LOCAL]],'Table des locaux'!$A$1:$C$57,2,0),"")</f>
        <v/>
      </c>
      <c r="I28" s="48" t="str">
        <f t="shared" si="1"/>
        <v>mailto:</v>
      </c>
      <c r="J28" s="46" t="str">
        <f>IFERROR(VLOOKUP(Activités[[#This Row],[N° DE LOCAL]],'Table des locaux'!$A$1:$E$57,3,0),"")</f>
        <v/>
      </c>
    </row>
    <row r="29" spans="1:10" ht="35.1" customHeight="1" x14ac:dyDescent="0.25">
      <c r="B29">
        <f>ROW(B29)-calculs!$D$5</f>
        <v>-67</v>
      </c>
      <c r="C29" s="33"/>
      <c r="D29" s="46"/>
      <c r="E29" s="46"/>
      <c r="F29" s="46" t="str">
        <f t="shared" ca="1" si="0"/>
        <v/>
      </c>
      <c r="G29" s="32"/>
      <c r="H29" s="32" t="str">
        <f>IFERROR(VLOOKUP(Activités[[#This Row],[N° DE LOCAL]],'Table des locaux'!$A$1:$C$57,2,0),"")</f>
        <v/>
      </c>
      <c r="I29" s="48" t="str">
        <f t="shared" si="1"/>
        <v>mailto:</v>
      </c>
      <c r="J29" s="46" t="str">
        <f>IFERROR(VLOOKUP(Activités[[#This Row],[N° DE LOCAL]],'Table des locaux'!$A$1:$E$57,3,0),"")</f>
        <v/>
      </c>
    </row>
    <row r="30" spans="1:10" ht="35.1" customHeight="1" x14ac:dyDescent="0.25">
      <c r="B30">
        <f>ROW(B30)-calculs!$D$5</f>
        <v>-66</v>
      </c>
      <c r="C30" s="33"/>
      <c r="D30" s="46"/>
      <c r="E30" s="46"/>
      <c r="F30" s="46" t="str">
        <f t="shared" ca="1" si="0"/>
        <v/>
      </c>
      <c r="G30" s="32"/>
      <c r="H30" s="32" t="str">
        <f>IFERROR(VLOOKUP(Activités[[#This Row],[N° DE LOCAL]],'Table des locaux'!$A$1:$C$57,2,0),"")</f>
        <v/>
      </c>
      <c r="I30" s="48" t="str">
        <f t="shared" si="1"/>
        <v>mailto:</v>
      </c>
      <c r="J30" s="46" t="str">
        <f>IFERROR(VLOOKUP(Activités[[#This Row],[N° DE LOCAL]],'Table des locaux'!$A$1:$E$57,3,0),"")</f>
        <v/>
      </c>
    </row>
    <row r="31" spans="1:10" ht="35.1" customHeight="1" x14ac:dyDescent="0.25">
      <c r="B31">
        <f>ROW(B31)-calculs!$D$5</f>
        <v>-65</v>
      </c>
      <c r="C31" s="33"/>
      <c r="D31" s="46"/>
      <c r="E31" s="46"/>
      <c r="F31" s="46" t="str">
        <f t="shared" ca="1" si="0"/>
        <v/>
      </c>
      <c r="G31" s="32"/>
      <c r="H31" s="32" t="str">
        <f>IFERROR(VLOOKUP(Activités[[#This Row],[N° DE LOCAL]],'Table des locaux'!$A$1:$C$57,2,0),"")</f>
        <v/>
      </c>
      <c r="I31" s="48" t="str">
        <f t="shared" si="1"/>
        <v>mailto:</v>
      </c>
      <c r="J31" s="46" t="str">
        <f>IFERROR(VLOOKUP(Activités[[#This Row],[N° DE LOCAL]],'Table des locaux'!$A$1:$E$57,3,0),"")</f>
        <v/>
      </c>
    </row>
    <row r="32" spans="1:10" ht="35.1" customHeight="1" x14ac:dyDescent="0.25">
      <c r="B32">
        <f>ROW(B32)-calculs!$D$5</f>
        <v>-64</v>
      </c>
      <c r="C32" s="33"/>
      <c r="D32" s="46"/>
      <c r="E32" s="46"/>
      <c r="F32" s="46" t="str">
        <f t="shared" ca="1" si="0"/>
        <v/>
      </c>
      <c r="G32" s="32"/>
      <c r="H32" s="32" t="str">
        <f>IFERROR(VLOOKUP(Activités[[#This Row],[N° DE LOCAL]],'Table des locaux'!$A$1:$C$57,2,0),"")</f>
        <v/>
      </c>
      <c r="I32" s="48" t="str">
        <f t="shared" si="1"/>
        <v>mailto:</v>
      </c>
      <c r="J32" s="46" t="str">
        <f>IFERROR(VLOOKUP(Activités[[#This Row],[N° DE LOCAL]],'Table des locaux'!$A$1:$E$57,3,0),"")</f>
        <v/>
      </c>
    </row>
    <row r="33" spans="2:10" ht="35.1" customHeight="1" x14ac:dyDescent="0.25">
      <c r="B33">
        <f>ROW(B33)-calculs!$D$5</f>
        <v>-63</v>
      </c>
      <c r="C33" s="33"/>
      <c r="D33" s="46"/>
      <c r="E33" s="46"/>
      <c r="F33" s="46" t="str">
        <f t="shared" ca="1" si="0"/>
        <v/>
      </c>
      <c r="G33" s="32"/>
      <c r="H33" s="32" t="str">
        <f>IFERROR(VLOOKUP(Activités[[#This Row],[N° DE LOCAL]],'Table des locaux'!$A$1:$C$57,2,0),"")</f>
        <v/>
      </c>
      <c r="I33" s="48" t="str">
        <f t="shared" si="1"/>
        <v>mailto:</v>
      </c>
      <c r="J33" s="46" t="str">
        <f>IFERROR(VLOOKUP(Activités[[#This Row],[N° DE LOCAL]],'Table des locaux'!$A$1:$E$57,3,0),"")</f>
        <v/>
      </c>
    </row>
    <row r="34" spans="2:10" ht="35.1" customHeight="1" x14ac:dyDescent="0.25">
      <c r="B34">
        <f>ROW(B34)-calculs!$D$5</f>
        <v>-62</v>
      </c>
      <c r="C34" s="33"/>
      <c r="D34" s="46"/>
      <c r="E34" s="46"/>
      <c r="F34" s="46" t="str">
        <f t="shared" ca="1" si="0"/>
        <v/>
      </c>
      <c r="G34" s="32"/>
      <c r="H34" s="32" t="str">
        <f>IFERROR(VLOOKUP(Activités[[#This Row],[N° DE LOCAL]],'Table des locaux'!$A$1:$C$57,2,0),"")</f>
        <v/>
      </c>
      <c r="I34" s="48" t="str">
        <f t="shared" si="1"/>
        <v>mailto:</v>
      </c>
      <c r="J34" s="46" t="str">
        <f>IFERROR(VLOOKUP(Activités[[#This Row],[N° DE LOCAL]],'Table des locaux'!$A$1:$E$57,3,0),"")</f>
        <v/>
      </c>
    </row>
    <row r="35" spans="2:10" ht="35.1" customHeight="1" x14ac:dyDescent="0.25">
      <c r="B35">
        <f>ROW(B35)-calculs!$D$5</f>
        <v>-61</v>
      </c>
      <c r="C35" s="33"/>
      <c r="D35" s="46"/>
      <c r="E35" s="46"/>
      <c r="F35" s="46" t="str">
        <f t="shared" ca="1" si="0"/>
        <v/>
      </c>
      <c r="G35" s="32"/>
      <c r="H35" s="32" t="str">
        <f>IFERROR(VLOOKUP(Activités[[#This Row],[N° DE LOCAL]],'Table des locaux'!$A$1:$C$57,2,0),"")</f>
        <v/>
      </c>
      <c r="I35" s="48" t="str">
        <f t="shared" si="1"/>
        <v>mailto:</v>
      </c>
      <c r="J35" s="46" t="str">
        <f>IFERROR(VLOOKUP(Activités[[#This Row],[N° DE LOCAL]],'Table des locaux'!$A$1:$E$57,3,0),"")</f>
        <v/>
      </c>
    </row>
    <row r="36" spans="2:10" ht="35.1" customHeight="1" x14ac:dyDescent="0.25">
      <c r="B36">
        <f>ROW(B36)-calculs!$D$5</f>
        <v>-60</v>
      </c>
      <c r="C36" s="33"/>
      <c r="D36" s="46"/>
      <c r="E36" s="46"/>
      <c r="F36" s="46" t="str">
        <f t="shared" ca="1" si="0"/>
        <v/>
      </c>
      <c r="G36" s="32"/>
      <c r="H36" s="32" t="str">
        <f>IFERROR(VLOOKUP(Activités[[#This Row],[N° DE LOCAL]],'Table des locaux'!$A$1:$C$57,2,0),"")</f>
        <v/>
      </c>
      <c r="I36" s="48" t="str">
        <f t="shared" si="1"/>
        <v>mailto:</v>
      </c>
      <c r="J36" s="46" t="str">
        <f>IFERROR(VLOOKUP(Activités[[#This Row],[N° DE LOCAL]],'Table des locaux'!$A$1:$E$57,3,0),"")</f>
        <v/>
      </c>
    </row>
    <row r="37" spans="2:10" ht="35.1" customHeight="1" x14ac:dyDescent="0.25">
      <c r="B37">
        <f>ROW(B37)-calculs!$D$5</f>
        <v>-59</v>
      </c>
      <c r="C37" s="33"/>
      <c r="D37" s="46"/>
      <c r="E37" s="46"/>
      <c r="F37" s="46" t="str">
        <f t="shared" ca="1" si="0"/>
        <v/>
      </c>
      <c r="G37" s="32"/>
      <c r="H37" s="32" t="str">
        <f>IFERROR(VLOOKUP(Activités[[#This Row],[N° DE LOCAL]],'Table des locaux'!$A$1:$C$57,2,0),"")</f>
        <v/>
      </c>
      <c r="I37" s="48" t="str">
        <f t="shared" si="1"/>
        <v>mailto:</v>
      </c>
      <c r="J37" s="46" t="str">
        <f>IFERROR(VLOOKUP(Activités[[#This Row],[N° DE LOCAL]],'Table des locaux'!$A$1:$E$57,3,0),"")</f>
        <v/>
      </c>
    </row>
    <row r="38" spans="2:10" ht="35.1" customHeight="1" x14ac:dyDescent="0.25">
      <c r="B38">
        <f>ROW(B38)-calculs!$D$5</f>
        <v>-58</v>
      </c>
      <c r="C38" s="33"/>
      <c r="D38" s="46"/>
      <c r="E38" s="46"/>
      <c r="F38" s="46" t="str">
        <f t="shared" ca="1" si="0"/>
        <v/>
      </c>
      <c r="G38" s="32"/>
      <c r="H38" s="32" t="str">
        <f>IFERROR(VLOOKUP(Activités[[#This Row],[N° DE LOCAL]],'Table des locaux'!$A$1:$C$57,2,0),"")</f>
        <v/>
      </c>
      <c r="I38" s="48" t="str">
        <f t="shared" si="1"/>
        <v>mailto:</v>
      </c>
      <c r="J38" s="46" t="str">
        <f>IFERROR(VLOOKUP(Activités[[#This Row],[N° DE LOCAL]],'Table des locaux'!$A$1:$E$57,3,0),"")</f>
        <v/>
      </c>
    </row>
    <row r="39" spans="2:10" ht="35.1" customHeight="1" x14ac:dyDescent="0.25">
      <c r="B39">
        <f>ROW(B39)-calculs!$D$5</f>
        <v>-57</v>
      </c>
      <c r="C39" s="33"/>
      <c r="D39" s="46"/>
      <c r="E39" s="46"/>
      <c r="F39" s="46" t="str">
        <f t="shared" ca="1" si="0"/>
        <v/>
      </c>
      <c r="G39" s="32"/>
      <c r="H39" s="32" t="str">
        <f>IFERROR(VLOOKUP(Activités[[#This Row],[N° DE LOCAL]],'Table des locaux'!$A$1:$C$57,2,0),"")</f>
        <v/>
      </c>
      <c r="I39" s="48" t="str">
        <f t="shared" si="1"/>
        <v>mailto:</v>
      </c>
      <c r="J39" s="46" t="str">
        <f>IFERROR(VLOOKUP(Activités[[#This Row],[N° DE LOCAL]],'Table des locaux'!$A$1:$E$57,3,0),"")</f>
        <v/>
      </c>
    </row>
    <row r="40" spans="2:10" ht="35.1" customHeight="1" x14ac:dyDescent="0.25">
      <c r="B40">
        <f>ROW(B40)-calculs!$D$5</f>
        <v>-56</v>
      </c>
      <c r="C40" s="33"/>
      <c r="D40" s="46"/>
      <c r="E40" s="46"/>
      <c r="F40" s="46" t="str">
        <f t="shared" ca="1" si="0"/>
        <v/>
      </c>
      <c r="G40" s="32"/>
      <c r="H40" s="32" t="str">
        <f>IFERROR(VLOOKUP(Activités[[#This Row],[N° DE LOCAL]],'Table des locaux'!$A$1:$C$57,2,0),"")</f>
        <v/>
      </c>
      <c r="I40" s="48" t="str">
        <f t="shared" si="1"/>
        <v>mailto:</v>
      </c>
      <c r="J40" s="46" t="str">
        <f>IFERROR(VLOOKUP(Activités[[#This Row],[N° DE LOCAL]],'Table des locaux'!$A$1:$E$57,3,0),"")</f>
        <v/>
      </c>
    </row>
    <row r="41" spans="2:10" ht="35.1" customHeight="1" x14ac:dyDescent="0.25">
      <c r="B41">
        <f>ROW(B41)-calculs!$D$5</f>
        <v>-55</v>
      </c>
      <c r="C41" s="33"/>
      <c r="D41" s="46"/>
      <c r="E41" s="46"/>
      <c r="F41" s="46" t="str">
        <f t="shared" ca="1" si="0"/>
        <v/>
      </c>
      <c r="G41" s="32"/>
      <c r="H41" s="32" t="str">
        <f>IFERROR(VLOOKUP(Activités[[#This Row],[N° DE LOCAL]],'Table des locaux'!$A$1:$C$57,2,0),"")</f>
        <v/>
      </c>
      <c r="I41" s="48" t="str">
        <f t="shared" si="1"/>
        <v>mailto:</v>
      </c>
      <c r="J41" s="46" t="str">
        <f>IFERROR(VLOOKUP(Activités[[#This Row],[N° DE LOCAL]],'Table des locaux'!$A$1:$E$57,3,0),"")</f>
        <v/>
      </c>
    </row>
    <row r="42" spans="2:10" ht="35.1" customHeight="1" x14ac:dyDescent="0.25">
      <c r="B42">
        <f>ROW(B42)-calculs!$D$5</f>
        <v>-54</v>
      </c>
      <c r="C42" s="33"/>
      <c r="D42" s="46"/>
      <c r="E42" s="46"/>
      <c r="F42" s="46" t="str">
        <f t="shared" ca="1" si="0"/>
        <v/>
      </c>
      <c r="G42" s="32"/>
      <c r="H42" s="32" t="str">
        <f>IFERROR(VLOOKUP(Activités[[#This Row],[N° DE LOCAL]],'Table des locaux'!$A$1:$C$57,2,0),"")</f>
        <v/>
      </c>
      <c r="I42" s="48" t="str">
        <f t="shared" si="1"/>
        <v>mailto:</v>
      </c>
      <c r="J42" s="46" t="str">
        <f>IFERROR(VLOOKUP(Activités[[#This Row],[N° DE LOCAL]],'Table des locaux'!$A$1:$E$57,3,0),"")</f>
        <v/>
      </c>
    </row>
    <row r="43" spans="2:10" ht="35.1" customHeight="1" x14ac:dyDescent="0.25">
      <c r="B43">
        <f>ROW(B43)-calculs!$D$5</f>
        <v>-53</v>
      </c>
      <c r="C43" s="33"/>
      <c r="D43" s="46"/>
      <c r="E43" s="46"/>
      <c r="F43" s="46" t="str">
        <f t="shared" ca="1" si="0"/>
        <v/>
      </c>
      <c r="G43" s="32"/>
      <c r="H43" s="32" t="str">
        <f>IFERROR(VLOOKUP(Activités[[#This Row],[N° DE LOCAL]],'Table des locaux'!$A$1:$C$57,2,0),"")</f>
        <v/>
      </c>
      <c r="I43" s="48" t="str">
        <f t="shared" si="1"/>
        <v>mailto:</v>
      </c>
      <c r="J43" s="46" t="str">
        <f>IFERROR(VLOOKUP(Activités[[#This Row],[N° DE LOCAL]],'Table des locaux'!$A$1:$E$57,3,0),"")</f>
        <v/>
      </c>
    </row>
    <row r="44" spans="2:10" ht="35.1" customHeight="1" x14ac:dyDescent="0.25">
      <c r="B44">
        <f>ROW(B44)-calculs!$D$5</f>
        <v>-52</v>
      </c>
      <c r="C44" s="33"/>
      <c r="D44" s="46"/>
      <c r="E44" s="46"/>
      <c r="F44" s="46" t="str">
        <f t="shared" ca="1" si="0"/>
        <v/>
      </c>
      <c r="G44" s="32"/>
      <c r="H44" s="32" t="str">
        <f>IFERROR(VLOOKUP(Activités[[#This Row],[N° DE LOCAL]],'Table des locaux'!$A$1:$C$57,2,0),"")</f>
        <v/>
      </c>
      <c r="I44" s="48" t="str">
        <f t="shared" si="1"/>
        <v>mailto:</v>
      </c>
      <c r="J44" s="46" t="str">
        <f>IFERROR(VLOOKUP(Activités[[#This Row],[N° DE LOCAL]],'Table des locaux'!$A$1:$E$57,3,0),"")</f>
        <v/>
      </c>
    </row>
    <row r="45" spans="2:10" ht="35.1" customHeight="1" x14ac:dyDescent="0.25">
      <c r="B45">
        <f>ROW(B45)-calculs!$D$5</f>
        <v>-51</v>
      </c>
      <c r="C45" s="33"/>
      <c r="D45" s="46"/>
      <c r="E45" s="46"/>
      <c r="F45" s="46" t="str">
        <f t="shared" ca="1" si="0"/>
        <v/>
      </c>
      <c r="G45" s="32"/>
      <c r="H45" s="32" t="str">
        <f>IFERROR(VLOOKUP(Activités[[#This Row],[N° DE LOCAL]],'Table des locaux'!$A$1:$C$57,2,0),"")</f>
        <v/>
      </c>
      <c r="I45" s="48" t="str">
        <f t="shared" si="1"/>
        <v>mailto:</v>
      </c>
      <c r="J45" s="46" t="str">
        <f>IFERROR(VLOOKUP(Activités[[#This Row],[N° DE LOCAL]],'Table des locaux'!$A$1:$E$57,3,0),"")</f>
        <v/>
      </c>
    </row>
    <row r="46" spans="2:10" ht="35.1" customHeight="1" x14ac:dyDescent="0.25">
      <c r="B46">
        <f>ROW(B46)-calculs!$D$5</f>
        <v>-50</v>
      </c>
      <c r="C46" s="33"/>
      <c r="D46" s="46"/>
      <c r="E46" s="46"/>
      <c r="F46" s="46" t="str">
        <f t="shared" ca="1" si="0"/>
        <v/>
      </c>
      <c r="G46" s="32"/>
      <c r="H46" s="32" t="str">
        <f>IFERROR(VLOOKUP(Activités[[#This Row],[N° DE LOCAL]],'Table des locaux'!$A$1:$C$57,2,0),"")</f>
        <v/>
      </c>
      <c r="I46" s="48" t="str">
        <f t="shared" si="1"/>
        <v>mailto:</v>
      </c>
      <c r="J46" s="46" t="str">
        <f>IFERROR(VLOOKUP(Activités[[#This Row],[N° DE LOCAL]],'Table des locaux'!$A$1:$E$57,3,0),"")</f>
        <v/>
      </c>
    </row>
    <row r="47" spans="2:10" ht="35.1" customHeight="1" x14ac:dyDescent="0.25">
      <c r="B47">
        <f>ROW(B47)-calculs!$D$5</f>
        <v>-49</v>
      </c>
      <c r="C47" s="33"/>
      <c r="D47" s="46"/>
      <c r="E47" s="46"/>
      <c r="F47" s="46" t="str">
        <f t="shared" ca="1" si="0"/>
        <v/>
      </c>
      <c r="G47" s="32"/>
      <c r="H47" s="32" t="str">
        <f>IFERROR(VLOOKUP(Activités[[#This Row],[N° DE LOCAL]],'Table des locaux'!$A$1:$C$57,2,0),"")</f>
        <v/>
      </c>
      <c r="I47" s="48" t="str">
        <f t="shared" si="1"/>
        <v>mailto:</v>
      </c>
      <c r="J47" s="46" t="str">
        <f>IFERROR(VLOOKUP(Activités[[#This Row],[N° DE LOCAL]],'Table des locaux'!$A$1:$E$57,3,0),"")</f>
        <v/>
      </c>
    </row>
    <row r="48" spans="2:10" ht="35.1" customHeight="1" x14ac:dyDescent="0.25">
      <c r="B48">
        <f>ROW(B48)-calculs!$D$5</f>
        <v>-48</v>
      </c>
      <c r="C48" s="33"/>
      <c r="D48" s="46"/>
      <c r="E48" s="46"/>
      <c r="F48" s="46" t="str">
        <f t="shared" ca="1" si="0"/>
        <v/>
      </c>
      <c r="G48" s="32"/>
      <c r="H48" s="32" t="str">
        <f>IFERROR(VLOOKUP(Activités[[#This Row],[N° DE LOCAL]],'Table des locaux'!$A$1:$C$57,2,0),"")</f>
        <v/>
      </c>
      <c r="I48" s="48" t="str">
        <f t="shared" si="1"/>
        <v>mailto:</v>
      </c>
      <c r="J48" s="46" t="str">
        <f>IFERROR(VLOOKUP(Activités[[#This Row],[N° DE LOCAL]],'Table des locaux'!$A$1:$E$57,3,0),"")</f>
        <v/>
      </c>
    </row>
    <row r="49" spans="2:10" ht="35.1" customHeight="1" x14ac:dyDescent="0.25">
      <c r="B49">
        <f>ROW(B49)-calculs!$D$5</f>
        <v>-47</v>
      </c>
      <c r="C49" s="33"/>
      <c r="D49" s="46"/>
      <c r="E49" s="46"/>
      <c r="F49" s="46" t="str">
        <f t="shared" ca="1" si="0"/>
        <v/>
      </c>
      <c r="G49" s="32"/>
      <c r="H49" s="32" t="str">
        <f>IFERROR(VLOOKUP(Activités[[#This Row],[N° DE LOCAL]],'Table des locaux'!$A$1:$C$57,2,0),"")</f>
        <v/>
      </c>
      <c r="I49" s="48" t="str">
        <f t="shared" si="1"/>
        <v>mailto:</v>
      </c>
      <c r="J49" s="46" t="str">
        <f>IFERROR(VLOOKUP(Activités[[#This Row],[N° DE LOCAL]],'Table des locaux'!$A$1:$E$57,3,0),"")</f>
        <v/>
      </c>
    </row>
    <row r="50" spans="2:10" ht="35.1" customHeight="1" x14ac:dyDescent="0.25">
      <c r="B50">
        <f>ROW(B50)-calculs!$D$5</f>
        <v>-46</v>
      </c>
      <c r="C50" s="33"/>
      <c r="D50" s="46"/>
      <c r="E50" s="46"/>
      <c r="F50" s="46" t="str">
        <f t="shared" ca="1" si="0"/>
        <v/>
      </c>
      <c r="G50" s="32"/>
      <c r="H50" s="32" t="str">
        <f>IFERROR(VLOOKUP(Activités[[#This Row],[N° DE LOCAL]],'Table des locaux'!$A$1:$C$57,2,0),"")</f>
        <v/>
      </c>
      <c r="I50" s="48" t="str">
        <f t="shared" si="1"/>
        <v>mailto:</v>
      </c>
      <c r="J50" s="46" t="str">
        <f>IFERROR(VLOOKUP(Activités[[#This Row],[N° DE LOCAL]],'Table des locaux'!$A$1:$E$57,3,0),"")</f>
        <v/>
      </c>
    </row>
    <row r="51" spans="2:10" ht="35.1" customHeight="1" x14ac:dyDescent="0.25">
      <c r="B51">
        <f>ROW(B51)-calculs!$D$5</f>
        <v>-45</v>
      </c>
      <c r="C51" s="33"/>
      <c r="D51" s="46"/>
      <c r="E51" s="46"/>
      <c r="F51" s="46" t="str">
        <f t="shared" ca="1" si="0"/>
        <v/>
      </c>
      <c r="G51" s="32"/>
      <c r="H51" s="32" t="str">
        <f>IFERROR(VLOOKUP(Activités[[#This Row],[N° DE LOCAL]],'Table des locaux'!$A$1:$C$57,2,0),"")</f>
        <v/>
      </c>
      <c r="I51" s="48" t="str">
        <f t="shared" si="1"/>
        <v>mailto:</v>
      </c>
      <c r="J51" s="46" t="str">
        <f>IFERROR(VLOOKUP(Activités[[#This Row],[N° DE LOCAL]],'Table des locaux'!$A$1:$E$57,3,0),"")</f>
        <v/>
      </c>
    </row>
    <row r="52" spans="2:10" ht="35.1" customHeight="1" x14ac:dyDescent="0.25">
      <c r="B52">
        <f>ROW(B52)-calculs!$D$5</f>
        <v>-44</v>
      </c>
      <c r="C52" s="33"/>
      <c r="D52" s="46"/>
      <c r="E52" s="46"/>
      <c r="F52" s="46" t="str">
        <f t="shared" ca="1" si="0"/>
        <v/>
      </c>
      <c r="G52" s="32"/>
      <c r="H52" s="32" t="str">
        <f>IFERROR(VLOOKUP(Activités[[#This Row],[N° DE LOCAL]],'Table des locaux'!$A$1:$C$57,2,0),"")</f>
        <v/>
      </c>
      <c r="I52" s="48" t="str">
        <f t="shared" si="1"/>
        <v>mailto:</v>
      </c>
      <c r="J52" s="46" t="str">
        <f>IFERROR(VLOOKUP(Activités[[#This Row],[N° DE LOCAL]],'Table des locaux'!$A$1:$E$57,3,0),"")</f>
        <v/>
      </c>
    </row>
    <row r="53" spans="2:10" ht="35.1" customHeight="1" x14ac:dyDescent="0.25">
      <c r="B53">
        <f>ROW(B53)-calculs!$D$5</f>
        <v>-43</v>
      </c>
      <c r="C53" s="33"/>
      <c r="D53" s="46"/>
      <c r="E53" s="46"/>
      <c r="F53" s="46" t="str">
        <f t="shared" ca="1" si="0"/>
        <v/>
      </c>
      <c r="G53" s="32"/>
      <c r="H53" s="32" t="str">
        <f>IFERROR(VLOOKUP(Activités[[#This Row],[N° DE LOCAL]],'Table des locaux'!$A$1:$C$57,2,0),"")</f>
        <v/>
      </c>
      <c r="I53" s="48" t="str">
        <f t="shared" si="1"/>
        <v>mailto:</v>
      </c>
      <c r="J53" s="46" t="str">
        <f>IFERROR(VLOOKUP(Activités[[#This Row],[N° DE LOCAL]],'Table des locaux'!$A$1:$E$57,3,0),"")</f>
        <v/>
      </c>
    </row>
    <row r="54" spans="2:10" ht="35.1" customHeight="1" x14ac:dyDescent="0.25">
      <c r="B54">
        <f>ROW(B54)-calculs!$D$5</f>
        <v>-42</v>
      </c>
      <c r="C54" s="33"/>
      <c r="D54" s="46"/>
      <c r="E54" s="46"/>
      <c r="F54" s="46" t="str">
        <f t="shared" ca="1" si="0"/>
        <v/>
      </c>
      <c r="G54" s="32"/>
      <c r="H54" s="32" t="str">
        <f>IFERROR(VLOOKUP(Activités[[#This Row],[N° DE LOCAL]],'Table des locaux'!$A$1:$C$57,2,0),"")</f>
        <v/>
      </c>
      <c r="I54" s="48" t="str">
        <f t="shared" si="1"/>
        <v>mailto:</v>
      </c>
      <c r="J54" s="46" t="str">
        <f>IFERROR(VLOOKUP(Activités[[#This Row],[N° DE LOCAL]],'Table des locaux'!$A$1:$E$57,3,0),"")</f>
        <v/>
      </c>
    </row>
    <row r="55" spans="2:10" ht="35.1" customHeight="1" x14ac:dyDescent="0.25">
      <c r="B55">
        <f>ROW(B55)-calculs!$D$5</f>
        <v>-41</v>
      </c>
      <c r="C55" s="33"/>
      <c r="D55" s="46"/>
      <c r="E55" s="46"/>
      <c r="F55" s="46" t="str">
        <f t="shared" ca="1" si="0"/>
        <v/>
      </c>
      <c r="G55" s="32"/>
      <c r="H55" s="32" t="str">
        <f>IFERROR(VLOOKUP(Activités[[#This Row],[N° DE LOCAL]],'Table des locaux'!$A$1:$C$57,2,0),"")</f>
        <v/>
      </c>
      <c r="I55" s="48" t="str">
        <f t="shared" si="1"/>
        <v>mailto:</v>
      </c>
      <c r="J55" s="46" t="str">
        <f>IFERROR(VLOOKUP(Activités[[#This Row],[N° DE LOCAL]],'Table des locaux'!$A$1:$E$57,3,0),"")</f>
        <v/>
      </c>
    </row>
    <row r="56" spans="2:10" ht="35.1" customHeight="1" x14ac:dyDescent="0.25">
      <c r="B56">
        <f>ROW(B56)-calculs!$D$5</f>
        <v>-40</v>
      </c>
      <c r="C56" s="33"/>
      <c r="D56" s="46"/>
      <c r="E56" s="46"/>
      <c r="F56" s="46" t="str">
        <f t="shared" ca="1" si="0"/>
        <v/>
      </c>
      <c r="G56" s="32"/>
      <c r="H56" s="32" t="str">
        <f>IFERROR(VLOOKUP(Activités[[#This Row],[N° DE LOCAL]],'Table des locaux'!$A$1:$C$57,2,0),"")</f>
        <v/>
      </c>
      <c r="I56" s="48" t="str">
        <f t="shared" si="1"/>
        <v>mailto:</v>
      </c>
      <c r="J56" s="46" t="str">
        <f>IFERROR(VLOOKUP(Activités[[#This Row],[N° DE LOCAL]],'Table des locaux'!$A$1:$E$57,3,0),"")</f>
        <v/>
      </c>
    </row>
    <row r="57" spans="2:10" ht="35.1" customHeight="1" x14ac:dyDescent="0.25">
      <c r="B57">
        <f>ROW(B57)-calculs!$D$5</f>
        <v>-39</v>
      </c>
      <c r="C57" s="33"/>
      <c r="D57" s="46"/>
      <c r="E57" s="46"/>
      <c r="F57" s="46" t="str">
        <f t="shared" ca="1" si="0"/>
        <v/>
      </c>
      <c r="G57" s="32"/>
      <c r="H57" s="32" t="str">
        <f>IFERROR(VLOOKUP(Activités[[#This Row],[N° DE LOCAL]],'Table des locaux'!$A$1:$C$57,2,0),"")</f>
        <v/>
      </c>
      <c r="I57" s="48" t="str">
        <f t="shared" si="1"/>
        <v>mailto:</v>
      </c>
      <c r="J57" s="46" t="str">
        <f>IFERROR(VLOOKUP(Activités[[#This Row],[N° DE LOCAL]],'Table des locaux'!$A$1:$E$57,3,0),"")</f>
        <v/>
      </c>
    </row>
    <row r="58" spans="2:10" ht="35.1" customHeight="1" x14ac:dyDescent="0.25">
      <c r="B58">
        <f>ROW(B58)-calculs!$D$5</f>
        <v>-38</v>
      </c>
      <c r="C58" s="33"/>
      <c r="D58" s="46"/>
      <c r="E58" s="46"/>
      <c r="F58" s="46" t="str">
        <f t="shared" ca="1" si="0"/>
        <v/>
      </c>
      <c r="G58" s="32"/>
      <c r="H58" s="32" t="str">
        <f>IFERROR(VLOOKUP(Activités[[#This Row],[N° DE LOCAL]],'Table des locaux'!$A$1:$C$57,2,0),"")</f>
        <v/>
      </c>
      <c r="I58" s="48" t="str">
        <f t="shared" si="1"/>
        <v>mailto:</v>
      </c>
      <c r="J58" s="46" t="str">
        <f>IFERROR(VLOOKUP(Activités[[#This Row],[N° DE LOCAL]],'Table des locaux'!$A$1:$E$57,3,0),"")</f>
        <v/>
      </c>
    </row>
    <row r="59" spans="2:10" ht="35.1" customHeight="1" x14ac:dyDescent="0.25">
      <c r="B59">
        <f>ROW(B59)-calculs!$D$5</f>
        <v>-37</v>
      </c>
      <c r="C59" s="33"/>
      <c r="D59" s="46"/>
      <c r="E59" s="46"/>
      <c r="F59" s="46" t="str">
        <f t="shared" ca="1" si="0"/>
        <v/>
      </c>
      <c r="G59" s="32"/>
      <c r="H59" s="32" t="str">
        <f>IFERROR(VLOOKUP(Activités[[#This Row],[N° DE LOCAL]],'Table des locaux'!$A$1:$C$57,2,0),"")</f>
        <v/>
      </c>
      <c r="I59" s="48" t="str">
        <f t="shared" si="1"/>
        <v>mailto:</v>
      </c>
      <c r="J59" s="46" t="str">
        <f>IFERROR(VLOOKUP(Activités[[#This Row],[N° DE LOCAL]],'Table des locaux'!$A$1:$E$57,3,0),"")</f>
        <v/>
      </c>
    </row>
    <row r="60" spans="2:10" ht="35.1" customHeight="1" x14ac:dyDescent="0.25">
      <c r="B60">
        <f>ROW(B60)-calculs!$D$5</f>
        <v>-36</v>
      </c>
      <c r="C60" s="33"/>
      <c r="D60" s="46"/>
      <c r="E60" s="46"/>
      <c r="F60" s="46" t="str">
        <f t="shared" ca="1" si="0"/>
        <v/>
      </c>
      <c r="G60" s="32"/>
      <c r="H60" s="32" t="str">
        <f>IFERROR(VLOOKUP(Activités[[#This Row],[N° DE LOCAL]],'Table des locaux'!$A$1:$C$57,2,0),"")</f>
        <v/>
      </c>
      <c r="I60" s="48" t="str">
        <f t="shared" si="1"/>
        <v>mailto:</v>
      </c>
      <c r="J60" s="46" t="str">
        <f>IFERROR(VLOOKUP(Activités[[#This Row],[N° DE LOCAL]],'Table des locaux'!$A$1:$E$57,3,0),"")</f>
        <v/>
      </c>
    </row>
    <row r="61" spans="2:10" ht="35.1" customHeight="1" x14ac:dyDescent="0.25">
      <c r="B61">
        <f>ROW(B61)-calculs!$D$5</f>
        <v>-35</v>
      </c>
      <c r="C61" s="33"/>
      <c r="D61" s="46"/>
      <c r="E61" s="46"/>
      <c r="F61" s="46" t="str">
        <f t="shared" ca="1" si="0"/>
        <v/>
      </c>
      <c r="G61" s="32"/>
      <c r="H61" s="32" t="str">
        <f>IFERROR(VLOOKUP(Activités[[#This Row],[N° DE LOCAL]],'Table des locaux'!$A$1:$C$57,2,0),"")</f>
        <v/>
      </c>
      <c r="I61" s="48" t="str">
        <f t="shared" si="1"/>
        <v>mailto:</v>
      </c>
      <c r="J61" s="46" t="str">
        <f>IFERROR(VLOOKUP(Activités[[#This Row],[N° DE LOCAL]],'Table des locaux'!$A$1:$E$57,3,0),"")</f>
        <v/>
      </c>
    </row>
    <row r="62" spans="2:10" ht="35.1" customHeight="1" x14ac:dyDescent="0.25">
      <c r="B62">
        <f>ROW(B62)-calculs!$D$5</f>
        <v>-34</v>
      </c>
      <c r="C62" s="33"/>
      <c r="D62" s="46"/>
      <c r="E62" s="46"/>
      <c r="F62" s="46" t="str">
        <f t="shared" ca="1" si="0"/>
        <v/>
      </c>
      <c r="G62" s="32"/>
      <c r="H62" s="32" t="str">
        <f>IFERROR(VLOOKUP(Activités[[#This Row],[N° DE LOCAL]],'Table des locaux'!$A$1:$C$57,2,0),"")</f>
        <v/>
      </c>
      <c r="I62" s="48" t="str">
        <f t="shared" si="1"/>
        <v>mailto:</v>
      </c>
      <c r="J62" s="46" t="str">
        <f>IFERROR(VLOOKUP(Activités[[#This Row],[N° DE LOCAL]],'Table des locaux'!$A$1:$E$57,3,0),"")</f>
        <v/>
      </c>
    </row>
    <row r="63" spans="2:10" ht="35.1" customHeight="1" x14ac:dyDescent="0.25">
      <c r="B63">
        <f>ROW(B63)-calculs!$D$5</f>
        <v>-33</v>
      </c>
      <c r="C63" s="33"/>
      <c r="D63" s="46"/>
      <c r="E63" s="46"/>
      <c r="F63" s="46" t="str">
        <f t="shared" ca="1" si="0"/>
        <v/>
      </c>
      <c r="G63" s="32"/>
      <c r="H63" s="32" t="str">
        <f>IFERROR(VLOOKUP(Activités[[#This Row],[N° DE LOCAL]],'Table des locaux'!$A$1:$C$57,2,0),"")</f>
        <v/>
      </c>
      <c r="I63" s="48" t="str">
        <f t="shared" si="1"/>
        <v>mailto:</v>
      </c>
      <c r="J63" s="46" t="str">
        <f>IFERROR(VLOOKUP(Activités[[#This Row],[N° DE LOCAL]],'Table des locaux'!$A$1:$E$57,3,0),"")</f>
        <v/>
      </c>
    </row>
    <row r="64" spans="2:10" ht="35.1" customHeight="1" x14ac:dyDescent="0.25">
      <c r="B64">
        <f>ROW(B64)-calculs!$D$5</f>
        <v>-32</v>
      </c>
      <c r="C64" s="33"/>
      <c r="D64" s="46"/>
      <c r="E64" s="46"/>
      <c r="F64" s="46" t="str">
        <f t="shared" ca="1" si="0"/>
        <v/>
      </c>
      <c r="G64" s="32"/>
      <c r="H64" s="32" t="str">
        <f>IFERROR(VLOOKUP(Activités[[#This Row],[N° DE LOCAL]],'Table des locaux'!$A$1:$C$57,2,0),"")</f>
        <v/>
      </c>
      <c r="I64" s="48" t="str">
        <f t="shared" si="1"/>
        <v>mailto:</v>
      </c>
      <c r="J64" s="46" t="str">
        <f>IFERROR(VLOOKUP(Activités[[#This Row],[N° DE LOCAL]],'Table des locaux'!$A$1:$E$57,3,0),"")</f>
        <v/>
      </c>
    </row>
    <row r="65" spans="2:10" ht="35.1" customHeight="1" x14ac:dyDescent="0.25">
      <c r="B65">
        <f>ROW(B65)-calculs!$D$5</f>
        <v>-31</v>
      </c>
      <c r="C65" s="33"/>
      <c r="D65" s="46"/>
      <c r="E65" s="46"/>
      <c r="F65" s="46" t="str">
        <f t="shared" ca="1" si="0"/>
        <v/>
      </c>
      <c r="G65" s="32"/>
      <c r="H65" s="32" t="str">
        <f>IFERROR(VLOOKUP(Activités[[#This Row],[N° DE LOCAL]],'Table des locaux'!$A$1:$C$57,2,0),"")</f>
        <v/>
      </c>
      <c r="I65" s="48" t="str">
        <f t="shared" si="1"/>
        <v>mailto:</v>
      </c>
      <c r="J65" s="46" t="str">
        <f>IFERROR(VLOOKUP(Activités[[#This Row],[N° DE LOCAL]],'Table des locaux'!$A$1:$E$57,3,0),"")</f>
        <v/>
      </c>
    </row>
    <row r="66" spans="2:10" ht="35.1" customHeight="1" x14ac:dyDescent="0.25">
      <c r="B66">
        <f>ROW(B66)-calculs!$D$5</f>
        <v>-30</v>
      </c>
      <c r="C66" s="33"/>
      <c r="D66" s="46"/>
      <c r="E66" s="46"/>
      <c r="F66" s="46" t="str">
        <f t="shared" ca="1" si="0"/>
        <v/>
      </c>
      <c r="G66" s="32"/>
      <c r="H66" s="32" t="str">
        <f>IFERROR(VLOOKUP(Activités[[#This Row],[N° DE LOCAL]],'Table des locaux'!$A$1:$C$57,2,0),"")</f>
        <v/>
      </c>
      <c r="I66" s="48" t="str">
        <f t="shared" si="1"/>
        <v>mailto:</v>
      </c>
      <c r="J66" s="46" t="str">
        <f>IFERROR(VLOOKUP(Activités[[#This Row],[N° DE LOCAL]],'Table des locaux'!$A$1:$E$57,3,0),"")</f>
        <v/>
      </c>
    </row>
    <row r="67" spans="2:10" ht="35.1" customHeight="1" x14ac:dyDescent="0.25">
      <c r="B67">
        <f>ROW(B67)-calculs!$D$5</f>
        <v>-29</v>
      </c>
      <c r="C67" s="33"/>
      <c r="D67" s="46"/>
      <c r="E67" s="46"/>
      <c r="F67" s="46" t="str">
        <f t="shared" ca="1" si="0"/>
        <v/>
      </c>
      <c r="G67" s="32"/>
      <c r="H67" s="32" t="str">
        <f>IFERROR(VLOOKUP(Activités[[#This Row],[N° DE LOCAL]],'Table des locaux'!$A$1:$C$57,2,0),"")</f>
        <v/>
      </c>
      <c r="I67" s="48" t="str">
        <f t="shared" si="1"/>
        <v>mailto:</v>
      </c>
      <c r="J67" s="46" t="str">
        <f>IFERROR(VLOOKUP(Activités[[#This Row],[N° DE LOCAL]],'Table des locaux'!$A$1:$E$57,3,0),"")</f>
        <v/>
      </c>
    </row>
    <row r="68" spans="2:10" ht="35.1" customHeight="1" x14ac:dyDescent="0.25">
      <c r="B68">
        <f>ROW(B68)-calculs!$D$5</f>
        <v>-28</v>
      </c>
      <c r="C68" s="33"/>
      <c r="D68" s="46"/>
      <c r="E68" s="46"/>
      <c r="F68" s="46" t="str">
        <f t="shared" ca="1" si="0"/>
        <v/>
      </c>
      <c r="G68" s="32"/>
      <c r="H68" s="32" t="str">
        <f>IFERROR(VLOOKUP(Activités[[#This Row],[N° DE LOCAL]],'Table des locaux'!$A$1:$C$57,2,0),"")</f>
        <v/>
      </c>
      <c r="I68" s="48" t="str">
        <f t="shared" si="1"/>
        <v>mailto:</v>
      </c>
      <c r="J68" s="46" t="str">
        <f>IFERROR(VLOOKUP(Activités[[#This Row],[N° DE LOCAL]],'Table des locaux'!$A$1:$E$57,3,0),"")</f>
        <v/>
      </c>
    </row>
    <row r="69" spans="2:10" ht="35.1" customHeight="1" x14ac:dyDescent="0.25">
      <c r="B69">
        <f>ROW(B69)-calculs!$D$5</f>
        <v>-27</v>
      </c>
      <c r="C69" s="33"/>
      <c r="D69" s="46"/>
      <c r="E69" s="46"/>
      <c r="F69" s="46" t="str">
        <f t="shared" ref="F69:F100" ca="1" si="2">IF(D69&lt;TODAY(),"",IF(D69&lt;TODAY()+15,"ALERTE",""))</f>
        <v/>
      </c>
      <c r="G69" s="32"/>
      <c r="H69" s="32" t="str">
        <f>IFERROR(VLOOKUP(Activités[[#This Row],[N° DE LOCAL]],'Table des locaux'!$A$1:$C$57,2,0),"")</f>
        <v/>
      </c>
      <c r="I69" s="48" t="str">
        <f t="shared" ref="I69:I100" si="3">IFERROR(HYPERLINK("mailto:"&amp;J69),"")</f>
        <v>mailto:</v>
      </c>
      <c r="J69" s="46" t="str">
        <f>IFERROR(VLOOKUP(Activités[[#This Row],[N° DE LOCAL]],'Table des locaux'!$A$1:$E$57,3,0),"")</f>
        <v/>
      </c>
    </row>
    <row r="70" spans="2:10" ht="35.1" customHeight="1" x14ac:dyDescent="0.25">
      <c r="B70">
        <f>ROW(B70)-calculs!$D$5</f>
        <v>-26</v>
      </c>
      <c r="C70" s="33"/>
      <c r="D70" s="46"/>
      <c r="E70" s="46"/>
      <c r="F70" s="46" t="str">
        <f t="shared" ca="1" si="2"/>
        <v/>
      </c>
      <c r="G70" s="32"/>
      <c r="H70" s="32" t="str">
        <f>IFERROR(VLOOKUP(Activités[[#This Row],[N° DE LOCAL]],'Table des locaux'!$A$1:$C$57,2,0),"")</f>
        <v/>
      </c>
      <c r="I70" s="48" t="str">
        <f t="shared" si="3"/>
        <v>mailto:</v>
      </c>
      <c r="J70" s="46" t="str">
        <f>IFERROR(VLOOKUP(Activités[[#This Row],[N° DE LOCAL]],'Table des locaux'!$A$1:$E$57,3,0),"")</f>
        <v/>
      </c>
    </row>
    <row r="71" spans="2:10" ht="35.1" customHeight="1" x14ac:dyDescent="0.25">
      <c r="B71">
        <f>ROW(B71)-calculs!$D$5</f>
        <v>-25</v>
      </c>
      <c r="C71" s="33"/>
      <c r="D71" s="46"/>
      <c r="E71" s="46"/>
      <c r="F71" s="46" t="str">
        <f t="shared" ca="1" si="2"/>
        <v/>
      </c>
      <c r="G71" s="32"/>
      <c r="H71" s="32" t="str">
        <f>IFERROR(VLOOKUP(Activités[[#This Row],[N° DE LOCAL]],'Table des locaux'!$A$1:$C$57,2,0),"")</f>
        <v/>
      </c>
      <c r="I71" s="48" t="str">
        <f t="shared" si="3"/>
        <v>mailto:</v>
      </c>
      <c r="J71" s="46" t="str">
        <f>IFERROR(VLOOKUP(Activités[[#This Row],[N° DE LOCAL]],'Table des locaux'!$A$1:$E$57,3,0),"")</f>
        <v/>
      </c>
    </row>
    <row r="72" spans="2:10" ht="35.1" customHeight="1" x14ac:dyDescent="0.25">
      <c r="B72">
        <f>ROW(B72)-calculs!$D$5</f>
        <v>-24</v>
      </c>
      <c r="C72" s="33"/>
      <c r="D72" s="46"/>
      <c r="E72" s="46"/>
      <c r="F72" s="46" t="str">
        <f t="shared" ca="1" si="2"/>
        <v/>
      </c>
      <c r="G72" s="32"/>
      <c r="H72" s="32" t="str">
        <f>IFERROR(VLOOKUP(Activités[[#This Row],[N° DE LOCAL]],'Table des locaux'!$A$1:$C$57,2,0),"")</f>
        <v/>
      </c>
      <c r="I72" s="48" t="str">
        <f t="shared" si="3"/>
        <v>mailto:</v>
      </c>
      <c r="J72" s="46" t="str">
        <f>IFERROR(VLOOKUP(Activités[[#This Row],[N° DE LOCAL]],'Table des locaux'!$A$1:$E$57,3,0),"")</f>
        <v/>
      </c>
    </row>
    <row r="73" spans="2:10" ht="35.1" customHeight="1" x14ac:dyDescent="0.25">
      <c r="B73">
        <f>ROW(B73)-calculs!$D$5</f>
        <v>-23</v>
      </c>
      <c r="C73" s="33"/>
      <c r="D73" s="46"/>
      <c r="E73" s="46"/>
      <c r="F73" s="46" t="str">
        <f t="shared" ca="1" si="2"/>
        <v/>
      </c>
      <c r="G73" s="32"/>
      <c r="H73" s="32" t="str">
        <f>IFERROR(VLOOKUP(Activités[[#This Row],[N° DE LOCAL]],'Table des locaux'!$A$1:$C$57,2,0),"")</f>
        <v/>
      </c>
      <c r="I73" s="48" t="str">
        <f t="shared" si="3"/>
        <v>mailto:</v>
      </c>
      <c r="J73" s="46" t="str">
        <f>IFERROR(VLOOKUP(Activités[[#This Row],[N° DE LOCAL]],'Table des locaux'!$A$1:$E$57,3,0),"")</f>
        <v/>
      </c>
    </row>
    <row r="74" spans="2:10" ht="35.1" customHeight="1" x14ac:dyDescent="0.25">
      <c r="B74">
        <f>ROW(B74)-calculs!$D$5</f>
        <v>-22</v>
      </c>
      <c r="C74" s="33"/>
      <c r="D74" s="46"/>
      <c r="E74" s="46"/>
      <c r="F74" s="46" t="str">
        <f t="shared" ca="1" si="2"/>
        <v/>
      </c>
      <c r="G74" s="32"/>
      <c r="H74" s="32" t="str">
        <f>IFERROR(VLOOKUP(Activités[[#This Row],[N° DE LOCAL]],'Table des locaux'!$A$1:$C$57,2,0),"")</f>
        <v/>
      </c>
      <c r="I74" s="48" t="str">
        <f t="shared" si="3"/>
        <v>mailto:</v>
      </c>
      <c r="J74" s="46" t="str">
        <f>IFERROR(VLOOKUP(Activités[[#This Row],[N° DE LOCAL]],'Table des locaux'!$A$1:$E$57,3,0),"")</f>
        <v/>
      </c>
    </row>
    <row r="75" spans="2:10" ht="35.1" customHeight="1" x14ac:dyDescent="0.25">
      <c r="B75">
        <f>ROW(B75)-calculs!$D$5</f>
        <v>-21</v>
      </c>
      <c r="C75" s="33"/>
      <c r="D75" s="46"/>
      <c r="E75" s="46"/>
      <c r="F75" s="46" t="str">
        <f t="shared" ca="1" si="2"/>
        <v/>
      </c>
      <c r="G75" s="32"/>
      <c r="H75" s="32" t="str">
        <f>IFERROR(VLOOKUP(Activités[[#This Row],[N° DE LOCAL]],'Table des locaux'!$A$1:$C$57,2,0),"")</f>
        <v/>
      </c>
      <c r="I75" s="48" t="str">
        <f t="shared" si="3"/>
        <v>mailto:</v>
      </c>
      <c r="J75" s="46" t="str">
        <f>IFERROR(VLOOKUP(Activités[[#This Row],[N° DE LOCAL]],'Table des locaux'!$A$1:$E$57,3,0),"")</f>
        <v/>
      </c>
    </row>
    <row r="76" spans="2:10" ht="35.1" customHeight="1" x14ac:dyDescent="0.25">
      <c r="B76">
        <f>ROW(B76)-calculs!$D$5</f>
        <v>-20</v>
      </c>
      <c r="C76" s="33"/>
      <c r="D76" s="46"/>
      <c r="E76" s="46"/>
      <c r="F76" s="46" t="str">
        <f t="shared" ca="1" si="2"/>
        <v/>
      </c>
      <c r="G76" s="32"/>
      <c r="H76" s="32" t="str">
        <f>IFERROR(VLOOKUP(Activités[[#This Row],[N° DE LOCAL]],'Table des locaux'!$A$1:$C$57,2,0),"")</f>
        <v/>
      </c>
      <c r="I76" s="48" t="str">
        <f t="shared" si="3"/>
        <v>mailto:</v>
      </c>
      <c r="J76" s="46" t="str">
        <f>IFERROR(VLOOKUP(Activités[[#This Row],[N° DE LOCAL]],'Table des locaux'!$A$1:$E$57,3,0),"")</f>
        <v/>
      </c>
    </row>
    <row r="77" spans="2:10" ht="35.1" customHeight="1" x14ac:dyDescent="0.25">
      <c r="B77">
        <f>ROW(B77)-calculs!$D$5</f>
        <v>-19</v>
      </c>
      <c r="C77" s="33"/>
      <c r="D77" s="46"/>
      <c r="E77" s="46"/>
      <c r="F77" s="46" t="str">
        <f t="shared" ca="1" si="2"/>
        <v/>
      </c>
      <c r="G77" s="32"/>
      <c r="H77" s="32" t="str">
        <f>IFERROR(VLOOKUP(Activités[[#This Row],[N° DE LOCAL]],'Table des locaux'!$A$1:$C$57,2,0),"")</f>
        <v/>
      </c>
      <c r="I77" s="48" t="str">
        <f t="shared" si="3"/>
        <v>mailto:</v>
      </c>
      <c r="J77" s="46" t="str">
        <f>IFERROR(VLOOKUP(Activités[[#This Row],[N° DE LOCAL]],'Table des locaux'!$A$1:$E$57,3,0),"")</f>
        <v/>
      </c>
    </row>
    <row r="78" spans="2:10" ht="35.1" customHeight="1" x14ac:dyDescent="0.25">
      <c r="B78">
        <f>ROW(B78)-calculs!$D$5</f>
        <v>-18</v>
      </c>
      <c r="C78" s="33"/>
      <c r="D78" s="46"/>
      <c r="E78" s="46"/>
      <c r="F78" s="46" t="str">
        <f t="shared" ca="1" si="2"/>
        <v/>
      </c>
      <c r="G78" s="32"/>
      <c r="H78" s="32" t="str">
        <f>IFERROR(VLOOKUP(Activités[[#This Row],[N° DE LOCAL]],'Table des locaux'!$A$1:$C$57,2,0),"")</f>
        <v/>
      </c>
      <c r="I78" s="48" t="str">
        <f t="shared" si="3"/>
        <v>mailto:</v>
      </c>
      <c r="J78" s="46" t="str">
        <f>IFERROR(VLOOKUP(Activités[[#This Row],[N° DE LOCAL]],'Table des locaux'!$A$1:$E$57,3,0),"")</f>
        <v/>
      </c>
    </row>
    <row r="79" spans="2:10" ht="35.1" customHeight="1" x14ac:dyDescent="0.25">
      <c r="B79">
        <f>ROW(B79)-calculs!$D$5</f>
        <v>-17</v>
      </c>
      <c r="C79" s="33"/>
      <c r="D79" s="46"/>
      <c r="E79" s="46"/>
      <c r="F79" s="46" t="str">
        <f t="shared" ca="1" si="2"/>
        <v/>
      </c>
      <c r="G79" s="32"/>
      <c r="H79" s="32" t="str">
        <f>IFERROR(VLOOKUP(Activités[[#This Row],[N° DE LOCAL]],'Table des locaux'!$A$1:$C$57,2,0),"")</f>
        <v/>
      </c>
      <c r="I79" s="48" t="str">
        <f t="shared" si="3"/>
        <v>mailto:</v>
      </c>
      <c r="J79" s="46" t="str">
        <f>IFERROR(VLOOKUP(Activités[[#This Row],[N° DE LOCAL]],'Table des locaux'!$A$1:$E$57,3,0),"")</f>
        <v/>
      </c>
    </row>
    <row r="80" spans="2:10" ht="35.1" customHeight="1" x14ac:dyDescent="0.25">
      <c r="B80">
        <f>ROW(B80)-calculs!$D$5</f>
        <v>-16</v>
      </c>
      <c r="C80" s="33"/>
      <c r="D80" s="46"/>
      <c r="E80" s="46"/>
      <c r="F80" s="46" t="str">
        <f t="shared" ca="1" si="2"/>
        <v/>
      </c>
      <c r="G80" s="32"/>
      <c r="H80" s="32" t="str">
        <f>IFERROR(VLOOKUP(Activités[[#This Row],[N° DE LOCAL]],'Table des locaux'!$A$1:$C$57,2,0),"")</f>
        <v/>
      </c>
      <c r="I80" s="48" t="str">
        <f t="shared" si="3"/>
        <v>mailto:</v>
      </c>
      <c r="J80" s="46" t="str">
        <f>IFERROR(VLOOKUP(Activités[[#This Row],[N° DE LOCAL]],'Table des locaux'!$A$1:$E$57,3,0),"")</f>
        <v/>
      </c>
    </row>
    <row r="81" spans="2:10" ht="35.1" customHeight="1" x14ac:dyDescent="0.25">
      <c r="B81">
        <f>ROW(B81)-calculs!$D$5</f>
        <v>-15</v>
      </c>
      <c r="C81" s="33"/>
      <c r="D81" s="46"/>
      <c r="E81" s="46"/>
      <c r="F81" s="46" t="str">
        <f t="shared" ca="1" si="2"/>
        <v/>
      </c>
      <c r="G81" s="32"/>
      <c r="H81" s="32" t="str">
        <f>IFERROR(VLOOKUP(Activités[[#This Row],[N° DE LOCAL]],'Table des locaux'!$A$1:$C$57,2,0),"")</f>
        <v/>
      </c>
      <c r="I81" s="48" t="str">
        <f t="shared" si="3"/>
        <v>mailto:</v>
      </c>
      <c r="J81" s="46" t="str">
        <f>IFERROR(VLOOKUP(Activités[[#This Row],[N° DE LOCAL]],'Table des locaux'!$A$1:$E$57,3,0),"")</f>
        <v/>
      </c>
    </row>
    <row r="82" spans="2:10" ht="35.1" customHeight="1" x14ac:dyDescent="0.25">
      <c r="B82">
        <f>ROW(B82)-calculs!$D$5</f>
        <v>-14</v>
      </c>
      <c r="C82" s="33"/>
      <c r="D82" s="46"/>
      <c r="E82" s="46"/>
      <c r="F82" s="46" t="str">
        <f t="shared" ca="1" si="2"/>
        <v/>
      </c>
      <c r="G82" s="32"/>
      <c r="H82" s="32" t="str">
        <f>IFERROR(VLOOKUP(Activités[[#This Row],[N° DE LOCAL]],'Table des locaux'!$A$1:$C$57,2,0),"")</f>
        <v/>
      </c>
      <c r="I82" s="48" t="str">
        <f t="shared" si="3"/>
        <v>mailto:</v>
      </c>
      <c r="J82" s="46" t="str">
        <f>IFERROR(VLOOKUP(Activités[[#This Row],[N° DE LOCAL]],'Table des locaux'!$A$1:$E$57,3,0),"")</f>
        <v/>
      </c>
    </row>
    <row r="83" spans="2:10" ht="35.1" customHeight="1" x14ac:dyDescent="0.25">
      <c r="B83">
        <f>ROW(B83)-calculs!$D$5</f>
        <v>-13</v>
      </c>
      <c r="C83" s="33"/>
      <c r="D83" s="46"/>
      <c r="E83" s="46"/>
      <c r="F83" s="46" t="str">
        <f t="shared" ca="1" si="2"/>
        <v/>
      </c>
      <c r="G83" s="32"/>
      <c r="H83" s="32" t="str">
        <f>IFERROR(VLOOKUP(Activités[[#This Row],[N° DE LOCAL]],'Table des locaux'!$A$1:$C$57,2,0),"")</f>
        <v/>
      </c>
      <c r="I83" s="48" t="str">
        <f t="shared" si="3"/>
        <v>mailto:</v>
      </c>
      <c r="J83" s="46" t="str">
        <f>IFERROR(VLOOKUP(Activités[[#This Row],[N° DE LOCAL]],'Table des locaux'!$A$1:$E$57,3,0),"")</f>
        <v/>
      </c>
    </row>
    <row r="84" spans="2:10" ht="35.1" customHeight="1" x14ac:dyDescent="0.25">
      <c r="B84">
        <f>ROW(B84)-calculs!$D$5</f>
        <v>-12</v>
      </c>
      <c r="C84" s="33"/>
      <c r="D84" s="46"/>
      <c r="E84" s="46"/>
      <c r="F84" s="46" t="str">
        <f t="shared" ca="1" si="2"/>
        <v/>
      </c>
      <c r="G84" s="32"/>
      <c r="H84" s="32" t="str">
        <f>IFERROR(VLOOKUP(Activités[[#This Row],[N° DE LOCAL]],'Table des locaux'!$A$1:$C$57,2,0),"")</f>
        <v/>
      </c>
      <c r="I84" s="48" t="str">
        <f t="shared" si="3"/>
        <v>mailto:</v>
      </c>
      <c r="J84" s="46" t="str">
        <f>IFERROR(VLOOKUP(Activités[[#This Row],[N° DE LOCAL]],'Table des locaux'!$A$1:$E$57,3,0),"")</f>
        <v/>
      </c>
    </row>
    <row r="85" spans="2:10" ht="35.1" customHeight="1" x14ac:dyDescent="0.25">
      <c r="B85">
        <f>ROW(B85)-calculs!$D$5</f>
        <v>-11</v>
      </c>
      <c r="C85" s="33"/>
      <c r="D85" s="46"/>
      <c r="E85" s="46"/>
      <c r="F85" s="46" t="str">
        <f t="shared" ca="1" si="2"/>
        <v/>
      </c>
      <c r="G85" s="32"/>
      <c r="H85" s="32" t="str">
        <f>IFERROR(VLOOKUP(Activités[[#This Row],[N° DE LOCAL]],'Table des locaux'!$A$1:$C$57,2,0),"")</f>
        <v/>
      </c>
      <c r="I85" s="48" t="str">
        <f t="shared" si="3"/>
        <v>mailto:</v>
      </c>
      <c r="J85" s="46" t="str">
        <f>IFERROR(VLOOKUP(Activités[[#This Row],[N° DE LOCAL]],'Table des locaux'!$A$1:$E$57,3,0),"")</f>
        <v/>
      </c>
    </row>
    <row r="86" spans="2:10" ht="35.1" customHeight="1" x14ac:dyDescent="0.25">
      <c r="B86">
        <f>ROW(B86)-calculs!$D$5</f>
        <v>-10</v>
      </c>
      <c r="C86" s="33"/>
      <c r="D86" s="46"/>
      <c r="E86" s="46"/>
      <c r="F86" s="46" t="str">
        <f t="shared" ca="1" si="2"/>
        <v/>
      </c>
      <c r="G86" s="32"/>
      <c r="H86" s="32" t="str">
        <f>IFERROR(VLOOKUP(Activités[[#This Row],[N° DE LOCAL]],'Table des locaux'!$A$1:$C$57,2,0),"")</f>
        <v/>
      </c>
      <c r="I86" s="48" t="str">
        <f t="shared" si="3"/>
        <v>mailto:</v>
      </c>
      <c r="J86" s="46" t="str">
        <f>IFERROR(VLOOKUP(Activités[[#This Row],[N° DE LOCAL]],'Table des locaux'!$A$1:$E$57,3,0),"")</f>
        <v/>
      </c>
    </row>
    <row r="87" spans="2:10" ht="35.1" customHeight="1" x14ac:dyDescent="0.25">
      <c r="B87">
        <f>ROW(B87)-calculs!$D$5</f>
        <v>-9</v>
      </c>
      <c r="C87" s="33"/>
      <c r="D87" s="46"/>
      <c r="E87" s="46"/>
      <c r="F87" s="46" t="str">
        <f t="shared" ca="1" si="2"/>
        <v/>
      </c>
      <c r="G87" s="32"/>
      <c r="H87" s="32" t="str">
        <f>IFERROR(VLOOKUP(Activités[[#This Row],[N° DE LOCAL]],'Table des locaux'!$A$1:$C$57,2,0),"")</f>
        <v/>
      </c>
      <c r="I87" s="48" t="str">
        <f t="shared" si="3"/>
        <v>mailto:</v>
      </c>
      <c r="J87" s="46" t="str">
        <f>IFERROR(VLOOKUP(Activités[[#This Row],[N° DE LOCAL]],'Table des locaux'!$A$1:$E$57,3,0),"")</f>
        <v/>
      </c>
    </row>
    <row r="88" spans="2:10" ht="35.1" customHeight="1" x14ac:dyDescent="0.25">
      <c r="B88">
        <f>ROW(B88)-calculs!$D$5</f>
        <v>-8</v>
      </c>
      <c r="C88" s="33"/>
      <c r="D88" s="46"/>
      <c r="E88" s="46"/>
      <c r="F88" s="46" t="str">
        <f t="shared" ca="1" si="2"/>
        <v/>
      </c>
      <c r="G88" s="32"/>
      <c r="H88" s="32" t="str">
        <f>IFERROR(VLOOKUP(Activités[[#This Row],[N° DE LOCAL]],'Table des locaux'!$A$1:$C$57,2,0),"")</f>
        <v/>
      </c>
      <c r="I88" s="48" t="str">
        <f t="shared" si="3"/>
        <v>mailto:</v>
      </c>
      <c r="J88" s="46" t="str">
        <f>IFERROR(VLOOKUP(Activités[[#This Row],[N° DE LOCAL]],'Table des locaux'!$A$1:$E$57,3,0),"")</f>
        <v/>
      </c>
    </row>
    <row r="89" spans="2:10" ht="35.1" customHeight="1" x14ac:dyDescent="0.25">
      <c r="B89">
        <f>ROW(B89)-calculs!$D$5</f>
        <v>-7</v>
      </c>
      <c r="C89" s="33"/>
      <c r="D89" s="46"/>
      <c r="E89" s="46"/>
      <c r="F89" s="46" t="str">
        <f t="shared" ca="1" si="2"/>
        <v/>
      </c>
      <c r="G89" s="32"/>
      <c r="H89" s="32" t="str">
        <f>IFERROR(VLOOKUP(Activités[[#This Row],[N° DE LOCAL]],'Table des locaux'!$A$1:$C$57,2,0),"")</f>
        <v/>
      </c>
      <c r="I89" s="48" t="str">
        <f t="shared" si="3"/>
        <v>mailto:</v>
      </c>
      <c r="J89" s="46" t="str">
        <f>IFERROR(VLOOKUP(Activités[[#This Row],[N° DE LOCAL]],'Table des locaux'!$A$1:$E$57,3,0),"")</f>
        <v/>
      </c>
    </row>
    <row r="90" spans="2:10" ht="35.1" customHeight="1" x14ac:dyDescent="0.25">
      <c r="B90">
        <f>ROW(B90)-calculs!$D$5</f>
        <v>-6</v>
      </c>
      <c r="C90" s="33"/>
      <c r="D90" s="46"/>
      <c r="E90" s="46"/>
      <c r="F90" s="46" t="str">
        <f t="shared" ca="1" si="2"/>
        <v/>
      </c>
      <c r="G90" s="32"/>
      <c r="H90" s="32" t="str">
        <f>IFERROR(VLOOKUP(Activités[[#This Row],[N° DE LOCAL]],'Table des locaux'!$A$1:$C$57,2,0),"")</f>
        <v/>
      </c>
      <c r="I90" s="48" t="str">
        <f t="shared" si="3"/>
        <v>mailto:</v>
      </c>
      <c r="J90" s="46" t="str">
        <f>IFERROR(VLOOKUP(Activités[[#This Row],[N° DE LOCAL]],'Table des locaux'!$A$1:$E$57,3,0),"")</f>
        <v/>
      </c>
    </row>
    <row r="91" spans="2:10" ht="35.1" customHeight="1" x14ac:dyDescent="0.25">
      <c r="B91">
        <f>ROW(B91)-calculs!$D$5</f>
        <v>-5</v>
      </c>
      <c r="C91" s="33"/>
      <c r="D91" s="46"/>
      <c r="E91" s="46"/>
      <c r="F91" s="46" t="str">
        <f t="shared" ca="1" si="2"/>
        <v/>
      </c>
      <c r="G91" s="32"/>
      <c r="H91" s="32" t="str">
        <f>IFERROR(VLOOKUP(Activités[[#This Row],[N° DE LOCAL]],'Table des locaux'!$A$1:$C$57,2,0),"")</f>
        <v/>
      </c>
      <c r="I91" s="48" t="str">
        <f t="shared" si="3"/>
        <v>mailto:</v>
      </c>
      <c r="J91" s="46" t="str">
        <f>IFERROR(VLOOKUP(Activités[[#This Row],[N° DE LOCAL]],'Table des locaux'!$A$1:$E$57,3,0),"")</f>
        <v/>
      </c>
    </row>
    <row r="92" spans="2:10" ht="35.1" customHeight="1" x14ac:dyDescent="0.25">
      <c r="B92">
        <f>ROW(B92)-calculs!$D$5</f>
        <v>-4</v>
      </c>
      <c r="C92" s="33"/>
      <c r="D92" s="46"/>
      <c r="E92" s="46"/>
      <c r="F92" s="46" t="str">
        <f t="shared" ca="1" si="2"/>
        <v/>
      </c>
      <c r="G92" s="32"/>
      <c r="H92" s="32" t="str">
        <f>IFERROR(VLOOKUP(Activités[[#This Row],[N° DE LOCAL]],'Table des locaux'!$A$1:$C$57,2,0),"")</f>
        <v/>
      </c>
      <c r="I92" s="48" t="str">
        <f t="shared" si="3"/>
        <v>mailto:</v>
      </c>
      <c r="J92" s="46" t="str">
        <f>IFERROR(VLOOKUP(Activités[[#This Row],[N° DE LOCAL]],'Table des locaux'!$A$1:$E$57,3,0),"")</f>
        <v/>
      </c>
    </row>
    <row r="93" spans="2:10" ht="35.1" customHeight="1" x14ac:dyDescent="0.25">
      <c r="B93">
        <f>ROW(B93)-calculs!$D$5</f>
        <v>-3</v>
      </c>
      <c r="C93" s="33"/>
      <c r="D93" s="46"/>
      <c r="E93" s="46"/>
      <c r="F93" s="46" t="str">
        <f t="shared" ca="1" si="2"/>
        <v/>
      </c>
      <c r="G93" s="32"/>
      <c r="H93" s="32" t="str">
        <f>IFERROR(VLOOKUP(Activités[[#This Row],[N° DE LOCAL]],'Table des locaux'!$A$1:$C$57,2,0),"")</f>
        <v/>
      </c>
      <c r="I93" s="48" t="str">
        <f t="shared" si="3"/>
        <v>mailto:</v>
      </c>
      <c r="J93" s="46" t="str">
        <f>IFERROR(VLOOKUP(Activités[[#This Row],[N° DE LOCAL]],'Table des locaux'!$A$1:$E$57,3,0),"")</f>
        <v/>
      </c>
    </row>
    <row r="94" spans="2:10" ht="35.1" customHeight="1" x14ac:dyDescent="0.25">
      <c r="B94">
        <f>ROW(B94)-calculs!$D$5</f>
        <v>-2</v>
      </c>
      <c r="C94" s="33"/>
      <c r="D94" s="46"/>
      <c r="E94" s="46"/>
      <c r="F94" s="46" t="str">
        <f t="shared" ca="1" si="2"/>
        <v/>
      </c>
      <c r="G94" s="32"/>
      <c r="H94" s="32" t="str">
        <f>IFERROR(VLOOKUP(Activités[[#This Row],[N° DE LOCAL]],'Table des locaux'!$A$1:$C$57,2,0),"")</f>
        <v/>
      </c>
      <c r="I94" s="48" t="str">
        <f t="shared" si="3"/>
        <v>mailto:</v>
      </c>
      <c r="J94" s="46" t="str">
        <f>IFERROR(VLOOKUP(Activités[[#This Row],[N° DE LOCAL]],'Table des locaux'!$A$1:$E$57,3,0),"")</f>
        <v/>
      </c>
    </row>
    <row r="95" spans="2:10" ht="35.1" customHeight="1" x14ac:dyDescent="0.25">
      <c r="B95">
        <f>ROW(B95)-calculs!$D$5</f>
        <v>-1</v>
      </c>
      <c r="C95" s="33"/>
      <c r="D95" s="46"/>
      <c r="E95" s="46"/>
      <c r="F95" s="46" t="str">
        <f t="shared" ca="1" si="2"/>
        <v/>
      </c>
      <c r="G95" s="32"/>
      <c r="H95" s="32" t="str">
        <f>IFERROR(VLOOKUP(Activités[[#This Row],[N° DE LOCAL]],'Table des locaux'!$A$1:$C$57,2,0),"")</f>
        <v/>
      </c>
      <c r="I95" s="48" t="str">
        <f t="shared" si="3"/>
        <v>mailto:</v>
      </c>
      <c r="J95" s="46" t="str">
        <f>IFERROR(VLOOKUP(Activités[[#This Row],[N° DE LOCAL]],'Table des locaux'!$A$1:$E$57,3,0),"")</f>
        <v/>
      </c>
    </row>
    <row r="96" spans="2:10" ht="35.1" customHeight="1" x14ac:dyDescent="0.25">
      <c r="B96">
        <f>ROW(B96)-calculs!$D$5</f>
        <v>0</v>
      </c>
      <c r="C96" s="33"/>
      <c r="D96" s="46"/>
      <c r="E96" s="46"/>
      <c r="F96" s="46" t="str">
        <f t="shared" ca="1" si="2"/>
        <v/>
      </c>
      <c r="G96" s="32"/>
      <c r="H96" s="32" t="str">
        <f>IFERROR(VLOOKUP(Activités[[#This Row],[N° DE LOCAL]],'Table des locaux'!$A$1:$C$57,2,0),"")</f>
        <v/>
      </c>
      <c r="I96" s="48" t="str">
        <f t="shared" si="3"/>
        <v>mailto:</v>
      </c>
      <c r="J96" s="46" t="str">
        <f>IFERROR(VLOOKUP(Activités[[#This Row],[N° DE LOCAL]],'Table des locaux'!$A$1:$E$57,3,0),"")</f>
        <v/>
      </c>
    </row>
    <row r="97" spans="2:10" ht="35.1" customHeight="1" x14ac:dyDescent="0.25">
      <c r="B97">
        <f>ROW(B97)-calculs!$D$5</f>
        <v>1</v>
      </c>
      <c r="C97" s="33"/>
      <c r="D97" s="46"/>
      <c r="E97" s="46"/>
      <c r="F97" s="46" t="str">
        <f t="shared" ca="1" si="2"/>
        <v/>
      </c>
      <c r="G97" s="32"/>
      <c r="H97" s="32" t="str">
        <f>IFERROR(VLOOKUP(Activités[[#This Row],[N° DE LOCAL]],'Table des locaux'!$A$1:$C$57,2,0),"")</f>
        <v/>
      </c>
      <c r="I97" s="48" t="str">
        <f t="shared" si="3"/>
        <v>mailto:</v>
      </c>
      <c r="J97" s="46" t="str">
        <f>IFERROR(VLOOKUP(Activités[[#This Row],[N° DE LOCAL]],'Table des locaux'!$A$1:$E$57,3,0),"")</f>
        <v/>
      </c>
    </row>
    <row r="98" spans="2:10" ht="35.1" customHeight="1" x14ac:dyDescent="0.25">
      <c r="B98">
        <f>ROW(B98)-calculs!$D$5</f>
        <v>2</v>
      </c>
      <c r="C98" s="33"/>
      <c r="D98" s="46"/>
      <c r="E98" s="46"/>
      <c r="F98" s="46" t="str">
        <f t="shared" ca="1" si="2"/>
        <v/>
      </c>
      <c r="G98" s="32"/>
      <c r="H98" s="32" t="str">
        <f>IFERROR(VLOOKUP(Activités[[#This Row],[N° DE LOCAL]],'Table des locaux'!$A$1:$C$57,2,0),"")</f>
        <v/>
      </c>
      <c r="I98" s="48" t="str">
        <f t="shared" si="3"/>
        <v>mailto:</v>
      </c>
      <c r="J98" s="46" t="str">
        <f>IFERROR(VLOOKUP(Activités[[#This Row],[N° DE LOCAL]],'Table des locaux'!$A$1:$E$57,3,0),"")</f>
        <v/>
      </c>
    </row>
    <row r="99" spans="2:10" ht="35.1" customHeight="1" x14ac:dyDescent="0.25">
      <c r="B99">
        <f>ROW(B99)-calculs!$D$5</f>
        <v>3</v>
      </c>
      <c r="C99" s="33"/>
      <c r="D99" s="46"/>
      <c r="E99" s="46"/>
      <c r="F99" s="46" t="str">
        <f t="shared" ca="1" si="2"/>
        <v/>
      </c>
      <c r="G99" s="32"/>
      <c r="H99" s="32" t="str">
        <f>IFERROR(VLOOKUP(Activités[[#This Row],[N° DE LOCAL]],'Table des locaux'!$A$1:$C$57,2,0),"")</f>
        <v/>
      </c>
      <c r="I99" s="48" t="str">
        <f t="shared" si="3"/>
        <v>mailto:</v>
      </c>
      <c r="J99" s="46" t="str">
        <f>IFERROR(VLOOKUP(Activités[[#This Row],[N° DE LOCAL]],'Table des locaux'!$A$1:$E$57,3,0),"")</f>
        <v/>
      </c>
    </row>
    <row r="100" spans="2:10" ht="35.1" customHeight="1" x14ac:dyDescent="0.25">
      <c r="B100">
        <f>ROW(B100)-calculs!$D$5</f>
        <v>4</v>
      </c>
      <c r="C100" s="33"/>
      <c r="D100" s="46"/>
      <c r="E100" s="46"/>
      <c r="F100" s="46" t="str">
        <f t="shared" ca="1" si="2"/>
        <v/>
      </c>
      <c r="G100" s="32"/>
      <c r="H100" s="32" t="str">
        <f>IFERROR(VLOOKUP(Activités[[#This Row],[N° DE LOCAL]],'Table des locaux'!$A$1:$C$57,2,0),"")</f>
        <v/>
      </c>
      <c r="I100" s="48" t="str">
        <f t="shared" si="3"/>
        <v>mailto:</v>
      </c>
      <c r="J100" s="46" t="str">
        <f>IFERROR(VLOOKUP(Activités[[#This Row],[N° DE LOCAL]],'Table des locaux'!$A$1:$E$57,3,0),"")</f>
        <v/>
      </c>
    </row>
    <row r="101" spans="2:10" ht="35.1" customHeight="1" x14ac:dyDescent="0.25">
      <c r="B101">
        <f>ROW(B101)-calculs!$D$5</f>
        <v>5</v>
      </c>
      <c r="C101" s="12"/>
      <c r="D101" s="3"/>
      <c r="E101" s="3"/>
      <c r="F101" s="3"/>
    </row>
    <row r="102" spans="2:10" ht="35.1" customHeight="1" x14ac:dyDescent="0.25">
      <c r="B102">
        <f>ROW(B102)-calculs!$D$5</f>
        <v>6</v>
      </c>
      <c r="C102" s="12"/>
      <c r="D102" s="3"/>
      <c r="E102" s="3"/>
      <c r="F102" s="3"/>
    </row>
    <row r="103" spans="2:10" ht="35.1" customHeight="1" x14ac:dyDescent="0.25">
      <c r="B103">
        <f>ROW(B103)-calculs!$D$5</f>
        <v>7</v>
      </c>
      <c r="C103" s="12"/>
      <c r="D103" s="3"/>
      <c r="E103" s="3"/>
      <c r="F103" s="3"/>
    </row>
    <row r="104" spans="2:10" ht="35.1" customHeight="1" x14ac:dyDescent="0.25">
      <c r="B104">
        <f>ROW(B104)-calculs!$D$5</f>
        <v>8</v>
      </c>
      <c r="C104" s="12"/>
      <c r="D104" s="3"/>
      <c r="E104" s="3"/>
      <c r="F104" s="3"/>
    </row>
    <row r="105" spans="2:10" ht="35.1" customHeight="1" x14ac:dyDescent="0.25">
      <c r="B105">
        <f>ROW(B105)-calculs!$D$5</f>
        <v>9</v>
      </c>
      <c r="C105" s="12"/>
      <c r="D105" s="3"/>
      <c r="E105" s="3"/>
      <c r="F105" s="3"/>
    </row>
    <row r="106" spans="2:10" ht="35.1" customHeight="1" x14ac:dyDescent="0.25">
      <c r="B106">
        <f>ROW(B106)-calculs!$D$5</f>
        <v>10</v>
      </c>
      <c r="C106" s="12"/>
      <c r="D106" s="3"/>
      <c r="E106" s="3"/>
      <c r="F106" s="3"/>
    </row>
    <row r="107" spans="2:10" ht="35.1" customHeight="1" x14ac:dyDescent="0.25">
      <c r="B107">
        <f>ROW(B107)-calculs!$D$5</f>
        <v>11</v>
      </c>
      <c r="C107" s="12"/>
      <c r="D107" s="3"/>
      <c r="E107" s="3"/>
      <c r="F107" s="3"/>
    </row>
    <row r="108" spans="2:10" ht="35.1" customHeight="1" x14ac:dyDescent="0.25">
      <c r="B108">
        <f>ROW(B108)-calculs!$D$5</f>
        <v>12</v>
      </c>
      <c r="C108" s="12"/>
      <c r="D108" s="3"/>
      <c r="E108" s="3"/>
      <c r="F108" s="3"/>
    </row>
    <row r="109" spans="2:10" ht="35.1" customHeight="1" x14ac:dyDescent="0.25">
      <c r="B109">
        <f>ROW(B109)-calculs!$D$5</f>
        <v>13</v>
      </c>
      <c r="C109" s="12"/>
      <c r="D109" s="3"/>
      <c r="E109" s="3"/>
      <c r="F109" s="3"/>
    </row>
    <row r="110" spans="2:10" ht="35.1" customHeight="1" x14ac:dyDescent="0.25">
      <c r="B110">
        <f>ROW(B110)-calculs!$D$5</f>
        <v>14</v>
      </c>
      <c r="C110" s="12"/>
      <c r="D110" s="3"/>
      <c r="E110" s="3"/>
      <c r="F110" s="3"/>
    </row>
    <row r="111" spans="2:10" ht="35.1" customHeight="1" x14ac:dyDescent="0.25">
      <c r="B111">
        <f>ROW(B111)-calculs!$D$5</f>
        <v>15</v>
      </c>
      <c r="C111" s="12"/>
      <c r="D111" s="3"/>
      <c r="E111" s="3"/>
      <c r="F111" s="3"/>
    </row>
    <row r="112" spans="2:10" ht="35.1" customHeight="1" x14ac:dyDescent="0.25">
      <c r="B112">
        <f>ROW(B112)-calculs!$D$5</f>
        <v>16</v>
      </c>
      <c r="C112" s="12"/>
      <c r="D112" s="3"/>
      <c r="E112" s="3"/>
      <c r="F112" s="3"/>
    </row>
  </sheetData>
  <sheetProtection selectLockedCells="1"/>
  <mergeCells count="2">
    <mergeCell ref="C2:H2"/>
    <mergeCell ref="C1:J1"/>
  </mergeCells>
  <phoneticPr fontId="32" type="noConversion"/>
  <conditionalFormatting sqref="F5:F100">
    <cfRule type="cellIs" dxfId="8" priority="1" operator="equal">
      <formula>"ALERTE"</formula>
    </cfRule>
  </conditionalFormatting>
  <dataValidations count="8">
    <dataValidation allowBlank="1" showInputMessage="1" showErrorMessage="1" prompt="Créez une chronologie du projet dans cette feuille de calcul. Entrez la date de début du projet dans la cellule D3 et les détails du projet dans le tableau Activités. La chronologie représentant les activités du projet figure dans la cellule C2." sqref="A1" xr:uid="{00000000-0002-0000-0000-000000000000}"/>
    <dataValidation allowBlank="1" showInputMessage="1" showErrorMessage="1" prompt="Cette cellule contient le titre de la feuille. Le graphique Chronologie représentant la chronologie déroulante des activités du projet figure dans la cellule ci-dessous." sqref="C1" xr:uid="{00000000-0002-0000-0000-000001000000}"/>
    <dataValidation allowBlank="1" showInputMessage="1" showErrorMessage="1" prompt="Entrez la date de début dans la cellule à droite." sqref="C3" xr:uid="{00000000-0002-0000-0000-000002000000}"/>
    <dataValidation allowBlank="1" showInputMessage="1" showErrorMessage="1" prompt="Entrez la date de début dans cette cellule et les détails du projet dans le tableau ci-dessous." sqref="D3" xr:uid="{00000000-0002-0000-0000-000003000000}"/>
    <dataValidation allowBlank="1" showInputMessage="1" showErrorMessage="1" prompt="Entrez l’activité du projet dans cette colonne sous ce titre. Utilisez les filtres de titre pour trouver des entrées spécifiques." sqref="C4" xr:uid="{00000000-0002-0000-0000-000004000000}"/>
    <dataValidation allowBlank="1" showInputMessage="1" showErrorMessage="1" prompt="Entrez la date de début dans cette colonne sous cet en-tête." sqref="D4" xr:uid="{00000000-0002-0000-0000-000005000000}"/>
    <dataValidation allowBlank="1" showInputMessage="1" showErrorMessage="1" prompt="Entrez la date de fin dans cette colonne sous cet en-tête." sqref="E4:F4" xr:uid="{00000000-0002-0000-0000-000006000000}"/>
    <dataValidation allowBlank="1" showInputMessage="1" showErrorMessage="1" prompt="Entrez des notes dans cette colonne sous cet en-tête." sqref="G4:H4" xr:uid="{00000000-0002-0000-0000-000007000000}"/>
  </dataValidations>
  <printOptions horizontalCentered="1"/>
  <pageMargins left="0.25" right="0.25" top="0.5" bottom="0.5" header="0.3" footer="0.3"/>
  <pageSetup paperSize="9" scale="39"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arre de défilement">
              <controlPr defaultSize="0" autoPict="0" altText="Sélectionnez la barre de défilement pour modifier le calendrier du projet affiché sur le graphique Chronologie ou entrez la date de début pour l’affichage des activités du projet dans la cellule D3.">
                <anchor moveWithCells="1">
                  <from>
                    <xdr:col>2</xdr:col>
                    <xdr:colOff>28575</xdr:colOff>
                    <xdr:row>1</xdr:row>
                    <xdr:rowOff>3600450</xdr:rowOff>
                  </from>
                  <to>
                    <xdr:col>6</xdr:col>
                    <xdr:colOff>2819400</xdr:colOff>
                    <xdr:row>1</xdr:row>
                    <xdr:rowOff>3781425</xdr:rowOff>
                  </to>
                </anchor>
              </controlPr>
            </control>
          </mc:Choice>
        </mc:AlternateContent>
        <mc:AlternateContent xmlns:mc="http://schemas.openxmlformats.org/markup-compatibility/2006">
          <mc:Choice Requires="x14">
            <control shapeId="1044" r:id="rId5" name="Button 20">
              <controlPr defaultSize="0" print="0" autoFill="0" autoPict="0" macro="[0]!SelectSheet">
                <anchor moveWithCells="1" sizeWithCells="1">
                  <from>
                    <xdr:col>10</xdr:col>
                    <xdr:colOff>333375</xdr:colOff>
                    <xdr:row>0</xdr:row>
                    <xdr:rowOff>161925</xdr:rowOff>
                  </from>
                  <to>
                    <xdr:col>13</xdr:col>
                    <xdr:colOff>371475</xdr:colOff>
                    <xdr:row>1</xdr:row>
                    <xdr:rowOff>685800</xdr:rowOff>
                  </to>
                </anchor>
              </controlPr>
            </control>
          </mc:Choice>
        </mc:AlternateContent>
      </controls>
    </mc:Choice>
  </mc:AlternateContent>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E0982B9F-1A74-487C-9300-238ED524085D}">
          <x14:formula1>
            <xm:f>'Table des locaux'!$A$2:$A$57</xm:f>
          </x14:formula1>
          <xm:sqref>C5:C100 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8FEE-2AC9-488A-9668-2FE8386A196C}">
  <sheetPr codeName="Feuil1">
    <tabColor rgb="FF92D050"/>
  </sheetPr>
  <dimension ref="A1:E331"/>
  <sheetViews>
    <sheetView workbookViewId="0">
      <selection activeCell="C2" sqref="C2"/>
    </sheetView>
  </sheetViews>
  <sheetFormatPr baseColWidth="10" defaultRowHeight="15" x14ac:dyDescent="0.25"/>
  <cols>
    <col min="1" max="1" width="16.85546875" style="32" bestFit="1" customWidth="1"/>
    <col min="2" max="2" width="35.5703125" style="32" customWidth="1"/>
    <col min="3" max="3" width="28.42578125" bestFit="1" customWidth="1"/>
    <col min="4" max="4" width="28.42578125" customWidth="1"/>
    <col min="5" max="5" width="15.5703125" bestFit="1" customWidth="1"/>
  </cols>
  <sheetData>
    <row r="1" spans="1:5" x14ac:dyDescent="0.25">
      <c r="A1" s="35" t="s">
        <v>32</v>
      </c>
      <c r="B1" s="35" t="s">
        <v>25</v>
      </c>
      <c r="C1" s="35" t="s">
        <v>85</v>
      </c>
      <c r="D1" s="35"/>
      <c r="E1" s="35" t="s">
        <v>86</v>
      </c>
    </row>
    <row r="2" spans="1:5" x14ac:dyDescent="0.25">
      <c r="A2" s="36" t="s">
        <v>48</v>
      </c>
      <c r="B2" s="37"/>
      <c r="C2" s="44" t="str">
        <f>IFERROR(VLOOKUP(B2,List!$A$4:$D$35,4,0),"")</f>
        <v/>
      </c>
      <c r="D2" s="44"/>
      <c r="E2" s="39"/>
    </row>
    <row r="3" spans="1:5" x14ac:dyDescent="0.25">
      <c r="A3" s="36" t="s">
        <v>46</v>
      </c>
      <c r="B3" s="37"/>
      <c r="C3" s="44" t="str">
        <f>IFERROR(VLOOKUP(B3,List!$A$4:$D$35,4,0),"")</f>
        <v/>
      </c>
      <c r="D3" s="39"/>
      <c r="E3" s="39"/>
    </row>
    <row r="4" spans="1:5" x14ac:dyDescent="0.25">
      <c r="A4" s="36" t="s">
        <v>45</v>
      </c>
      <c r="B4" s="37"/>
      <c r="C4" s="44" t="str">
        <f>IFERROR(VLOOKUP(B4,List!$A$4:$D$35,4,0),"")</f>
        <v/>
      </c>
      <c r="D4" s="39"/>
      <c r="E4" s="39"/>
    </row>
    <row r="5" spans="1:5" x14ac:dyDescent="0.25">
      <c r="A5" s="36" t="s">
        <v>44</v>
      </c>
      <c r="B5" s="37"/>
      <c r="C5" s="44" t="str">
        <f>IFERROR(VLOOKUP(B5,List!$A$4:$D$35,4,0),"")</f>
        <v/>
      </c>
      <c r="D5" s="39"/>
      <c r="E5" s="39"/>
    </row>
    <row r="6" spans="1:5" x14ac:dyDescent="0.25">
      <c r="A6" s="36" t="s">
        <v>43</v>
      </c>
      <c r="B6" s="37"/>
      <c r="C6" s="44" t="str">
        <f>IFERROR(VLOOKUP(B6,List!$A$4:$D$35,4,0),"")</f>
        <v/>
      </c>
      <c r="D6" s="39"/>
      <c r="E6" s="39"/>
    </row>
    <row r="7" spans="1:5" x14ac:dyDescent="0.25">
      <c r="A7" s="36" t="s">
        <v>47</v>
      </c>
      <c r="B7" s="37"/>
      <c r="C7" s="44" t="str">
        <f>IFERROR(VLOOKUP(B7,List!$A$4:$D$35,4,0),"")</f>
        <v/>
      </c>
      <c r="D7" s="39"/>
      <c r="E7" s="39"/>
    </row>
    <row r="8" spans="1:5" x14ac:dyDescent="0.25">
      <c r="A8" s="36" t="s">
        <v>50</v>
      </c>
      <c r="B8" s="37"/>
      <c r="C8" s="44" t="str">
        <f>IFERROR(VLOOKUP(B8,List!$A$4:$D$35,4,0),"")</f>
        <v/>
      </c>
      <c r="D8" s="39"/>
      <c r="E8" s="39"/>
    </row>
    <row r="9" spans="1:5" x14ac:dyDescent="0.25">
      <c r="A9" s="36" t="s">
        <v>49</v>
      </c>
      <c r="B9" s="37"/>
      <c r="C9" s="44" t="str">
        <f>IFERROR(VLOOKUP(B9,List!$A$4:$D$35,4,0),"")</f>
        <v/>
      </c>
      <c r="D9" s="39"/>
      <c r="E9" s="39"/>
    </row>
    <row r="10" spans="1:5" x14ac:dyDescent="0.25">
      <c r="A10" s="36" t="s">
        <v>51</v>
      </c>
      <c r="B10" s="37"/>
      <c r="C10" s="44" t="str">
        <f>IFERROR(VLOOKUP(B10,List!$A$4:$D$35,4,0),"")</f>
        <v/>
      </c>
      <c r="D10" s="39"/>
      <c r="E10" s="39"/>
    </row>
    <row r="11" spans="1:5" x14ac:dyDescent="0.25">
      <c r="A11" s="36" t="s">
        <v>52</v>
      </c>
      <c r="B11" s="37"/>
      <c r="C11" s="44" t="str">
        <f>IFERROR(VLOOKUP(B11,List!$A$4:$D$35,4,0),"")</f>
        <v/>
      </c>
      <c r="D11" s="39"/>
      <c r="E11" s="39"/>
    </row>
    <row r="12" spans="1:5" x14ac:dyDescent="0.25">
      <c r="A12" s="36" t="s">
        <v>84</v>
      </c>
      <c r="B12" s="37"/>
      <c r="C12" s="44" t="str">
        <f>IFERROR(VLOOKUP(B12,List!$A$4:$D$35,4,0),"")</f>
        <v/>
      </c>
      <c r="D12" s="39"/>
      <c r="E12" s="39"/>
    </row>
    <row r="13" spans="1:5" x14ac:dyDescent="0.25">
      <c r="A13" s="36" t="s">
        <v>53</v>
      </c>
      <c r="B13" s="37"/>
      <c r="C13" s="44" t="str">
        <f>IFERROR(VLOOKUP(B13,List!$A$4:$D$35,4,0),"")</f>
        <v/>
      </c>
      <c r="D13" s="39"/>
      <c r="E13" s="39"/>
    </row>
    <row r="14" spans="1:5" x14ac:dyDescent="0.25">
      <c r="A14" s="36" t="s">
        <v>54</v>
      </c>
      <c r="B14" s="37"/>
      <c r="C14" s="44" t="str">
        <f>IFERROR(VLOOKUP(B14,List!$A$4:$D$35,4,0),"")</f>
        <v/>
      </c>
      <c r="D14" s="39"/>
      <c r="E14" s="39"/>
    </row>
    <row r="15" spans="1:5" x14ac:dyDescent="0.25">
      <c r="A15" s="36" t="s">
        <v>71</v>
      </c>
      <c r="B15" s="37"/>
      <c r="C15" s="44" t="str">
        <f>IFERROR(VLOOKUP(B15,List!$A$4:$D$35,4,0),"")</f>
        <v/>
      </c>
      <c r="D15" s="39"/>
      <c r="E15" s="39"/>
    </row>
    <row r="16" spans="1:5" x14ac:dyDescent="0.25">
      <c r="A16" s="36" t="s">
        <v>70</v>
      </c>
      <c r="B16" s="37"/>
      <c r="C16" s="44" t="str">
        <f>IFERROR(VLOOKUP(B16,List!$A$4:$D$35,4,0),"")</f>
        <v/>
      </c>
      <c r="D16" s="39"/>
      <c r="E16" s="39"/>
    </row>
    <row r="17" spans="1:5" x14ac:dyDescent="0.25">
      <c r="A17" s="36" t="s">
        <v>69</v>
      </c>
      <c r="B17" s="37"/>
      <c r="C17" s="44" t="str">
        <f>IFERROR(VLOOKUP(B17,List!$A$4:$D$35,4,0),"")</f>
        <v/>
      </c>
      <c r="D17" s="39"/>
      <c r="E17" s="39"/>
    </row>
    <row r="18" spans="1:5" x14ac:dyDescent="0.25">
      <c r="A18" s="36" t="s">
        <v>75</v>
      </c>
      <c r="B18" s="37"/>
      <c r="C18" s="44" t="str">
        <f>IFERROR(VLOOKUP(B18,List!$A$4:$D$35,4,0),"")</f>
        <v/>
      </c>
      <c r="D18" s="39"/>
      <c r="E18" s="39"/>
    </row>
    <row r="19" spans="1:5" x14ac:dyDescent="0.25">
      <c r="A19" s="36" t="s">
        <v>74</v>
      </c>
      <c r="B19" s="37"/>
      <c r="C19" s="44" t="str">
        <f>IFERROR(VLOOKUP(B19,List!$A$4:$D$35,4,0),"")</f>
        <v/>
      </c>
      <c r="D19" s="39"/>
      <c r="E19" s="39"/>
    </row>
    <row r="20" spans="1:5" x14ac:dyDescent="0.25">
      <c r="A20" s="36" t="s">
        <v>73</v>
      </c>
      <c r="B20" s="37"/>
      <c r="C20" s="44" t="str">
        <f>IFERROR(VLOOKUP(B20,List!$A$4:$D$35,4,0),"")</f>
        <v/>
      </c>
      <c r="D20" s="39"/>
      <c r="E20" s="39"/>
    </row>
    <row r="21" spans="1:5" x14ac:dyDescent="0.25">
      <c r="A21" s="36" t="s">
        <v>72</v>
      </c>
      <c r="B21" s="37"/>
      <c r="C21" s="44" t="str">
        <f>IFERROR(VLOOKUP(B21,List!$A$4:$D$35,4,0),"")</f>
        <v/>
      </c>
      <c r="D21" s="39"/>
      <c r="E21" s="39"/>
    </row>
    <row r="22" spans="1:5" x14ac:dyDescent="0.25">
      <c r="A22" s="36" t="s">
        <v>67</v>
      </c>
      <c r="B22" s="37"/>
      <c r="C22" s="44" t="str">
        <f>IFERROR(VLOOKUP(B22,List!$A$4:$D$35,4,0),"")</f>
        <v/>
      </c>
      <c r="D22" s="39"/>
      <c r="E22" s="39"/>
    </row>
    <row r="23" spans="1:5" x14ac:dyDescent="0.25">
      <c r="A23" s="38" t="s">
        <v>34</v>
      </c>
      <c r="B23" s="37"/>
      <c r="C23" s="44" t="str">
        <f>IFERROR(VLOOKUP(B23,List!$A$4:$D$35,4,0),"")</f>
        <v/>
      </c>
      <c r="D23" s="39"/>
      <c r="E23" s="39"/>
    </row>
    <row r="24" spans="1:5" x14ac:dyDescent="0.25">
      <c r="A24" s="38" t="s">
        <v>33</v>
      </c>
      <c r="B24" s="37"/>
      <c r="C24" s="44" t="str">
        <f>IFERROR(VLOOKUP(B24,List!$A$4:$D$35,4,0),"")</f>
        <v/>
      </c>
      <c r="D24" s="39"/>
      <c r="E24" s="39"/>
    </row>
    <row r="25" spans="1:5" x14ac:dyDescent="0.25">
      <c r="A25" s="36" t="s">
        <v>66</v>
      </c>
      <c r="B25" s="37"/>
      <c r="C25" s="44" t="str">
        <f>IFERROR(VLOOKUP(B25,List!$A$4:$D$35,4,0),"")</f>
        <v/>
      </c>
      <c r="D25" s="39"/>
      <c r="E25" s="39"/>
    </row>
    <row r="26" spans="1:5" x14ac:dyDescent="0.25">
      <c r="A26" s="38" t="s">
        <v>35</v>
      </c>
      <c r="B26" s="37"/>
      <c r="C26" s="44" t="str">
        <f>IFERROR(VLOOKUP(B26,List!$A$4:$D$35,4,0),"")</f>
        <v/>
      </c>
      <c r="D26" s="39"/>
      <c r="E26" s="39"/>
    </row>
    <row r="27" spans="1:5" x14ac:dyDescent="0.25">
      <c r="A27" s="36" t="s">
        <v>68</v>
      </c>
      <c r="B27" s="37"/>
      <c r="C27" s="44" t="str">
        <f>IFERROR(VLOOKUP(B27,List!$A$4:$D$35,4,0),"")</f>
        <v/>
      </c>
      <c r="D27" s="39"/>
      <c r="E27" s="39"/>
    </row>
    <row r="28" spans="1:5" x14ac:dyDescent="0.25">
      <c r="A28" s="36" t="s">
        <v>61</v>
      </c>
      <c r="B28" s="37"/>
      <c r="C28" s="44" t="str">
        <f>IFERROR(VLOOKUP(B28,List!$A$4:$D$35,4,0),"")</f>
        <v/>
      </c>
      <c r="D28" s="39"/>
      <c r="E28" s="39"/>
    </row>
    <row r="29" spans="1:5" x14ac:dyDescent="0.25">
      <c r="A29" s="36" t="s">
        <v>63</v>
      </c>
      <c r="B29" s="37"/>
      <c r="C29" s="44" t="str">
        <f>IFERROR(VLOOKUP(B29,List!$A$4:$D$35,4,0),"")</f>
        <v/>
      </c>
      <c r="D29" s="39"/>
      <c r="E29" s="39"/>
    </row>
    <row r="30" spans="1:5" x14ac:dyDescent="0.25">
      <c r="A30" s="36" t="s">
        <v>65</v>
      </c>
      <c r="B30" s="37"/>
      <c r="C30" s="44" t="str">
        <f>IFERROR(VLOOKUP(B30,List!$A$4:$D$35,4,0),"")</f>
        <v/>
      </c>
      <c r="D30" s="39"/>
      <c r="E30" s="39"/>
    </row>
    <row r="31" spans="1:5" x14ac:dyDescent="0.25">
      <c r="A31" s="36" t="s">
        <v>62</v>
      </c>
      <c r="B31" s="37"/>
      <c r="C31" s="44" t="str">
        <f>IFERROR(VLOOKUP(B31,List!$A$4:$D$35,4,0),"")</f>
        <v/>
      </c>
      <c r="D31" s="39"/>
      <c r="E31" s="39"/>
    </row>
    <row r="32" spans="1:5" x14ac:dyDescent="0.25">
      <c r="A32" s="36" t="s">
        <v>64</v>
      </c>
      <c r="B32" s="37"/>
      <c r="C32" s="44" t="str">
        <f>IFERROR(VLOOKUP(B32,List!$A$4:$D$35,4,0),"")</f>
        <v/>
      </c>
      <c r="D32" s="39"/>
      <c r="E32" s="39"/>
    </row>
    <row r="33" spans="1:5" x14ac:dyDescent="0.25">
      <c r="A33" s="36" t="s">
        <v>55</v>
      </c>
      <c r="B33" s="37"/>
      <c r="C33" s="44" t="str">
        <f>IFERROR(VLOOKUP(B33,List!$A$4:$D$35,4,0),"")</f>
        <v/>
      </c>
      <c r="D33" s="39"/>
      <c r="E33" s="39"/>
    </row>
    <row r="34" spans="1:5" x14ac:dyDescent="0.25">
      <c r="A34" s="36" t="s">
        <v>56</v>
      </c>
      <c r="B34" s="37"/>
      <c r="C34" s="44" t="str">
        <f>IFERROR(VLOOKUP(B34,List!$A$4:$D$35,4,0),"")</f>
        <v/>
      </c>
      <c r="D34" s="39"/>
      <c r="E34" s="39"/>
    </row>
    <row r="35" spans="1:5" x14ac:dyDescent="0.25">
      <c r="A35" s="36" t="s">
        <v>57</v>
      </c>
      <c r="B35" s="37"/>
      <c r="C35" s="44" t="str">
        <f>IFERROR(VLOOKUP(B35,List!$A$4:$D$35,4,0),"")</f>
        <v/>
      </c>
      <c r="D35" s="39"/>
      <c r="E35" s="39"/>
    </row>
    <row r="36" spans="1:5" x14ac:dyDescent="0.25">
      <c r="A36" s="36" t="s">
        <v>59</v>
      </c>
      <c r="B36" s="37"/>
      <c r="C36" s="44" t="str">
        <f>IFERROR(VLOOKUP(B36,List!$A$4:$D$35,4,0),"")</f>
        <v/>
      </c>
      <c r="D36" s="39"/>
      <c r="E36" s="39"/>
    </row>
    <row r="37" spans="1:5" x14ac:dyDescent="0.25">
      <c r="A37" s="38" t="s">
        <v>36</v>
      </c>
      <c r="B37" s="37"/>
      <c r="C37" s="44" t="str">
        <f>IFERROR(VLOOKUP(B37,List!$A$4:$D$35,4,0),"")</f>
        <v/>
      </c>
      <c r="D37" s="39"/>
      <c r="E37" s="39"/>
    </row>
    <row r="38" spans="1:5" x14ac:dyDescent="0.25">
      <c r="A38" s="36" t="s">
        <v>58</v>
      </c>
      <c r="B38" s="37"/>
      <c r="C38" s="44" t="str">
        <f>IFERROR(VLOOKUP(B38,List!$A$4:$D$35,4,0),"")</f>
        <v/>
      </c>
      <c r="D38" s="39"/>
      <c r="E38" s="39"/>
    </row>
    <row r="39" spans="1:5" x14ac:dyDescent="0.25">
      <c r="A39" s="36" t="s">
        <v>60</v>
      </c>
      <c r="B39" s="37"/>
      <c r="C39" s="44" t="str">
        <f>IFERROR(VLOOKUP(B39,List!$A$4:$D$35,4,0),"")</f>
        <v/>
      </c>
      <c r="D39" s="39"/>
      <c r="E39" s="39"/>
    </row>
    <row r="40" spans="1:5" x14ac:dyDescent="0.25">
      <c r="A40" s="38" t="s">
        <v>37</v>
      </c>
      <c r="B40" s="37"/>
      <c r="C40" s="44" t="str">
        <f>IFERROR(VLOOKUP(B40,List!$A$4:$D$35,4,0),"")</f>
        <v/>
      </c>
      <c r="D40" s="39"/>
      <c r="E40" s="39"/>
    </row>
    <row r="41" spans="1:5" x14ac:dyDescent="0.25">
      <c r="A41" s="38" t="s">
        <v>38</v>
      </c>
      <c r="B41" s="37"/>
      <c r="C41" s="44" t="str">
        <f>IFERROR(VLOOKUP(B41,List!$A$4:$D$35,4,0),"")</f>
        <v/>
      </c>
      <c r="D41" s="39"/>
      <c r="E41" s="39"/>
    </row>
    <row r="42" spans="1:5" x14ac:dyDescent="0.25">
      <c r="A42" s="38" t="s">
        <v>39</v>
      </c>
      <c r="B42" s="37"/>
      <c r="C42" s="44" t="str">
        <f>IFERROR(VLOOKUP(B42,List!$A$4:$D$35,4,0),"")</f>
        <v/>
      </c>
      <c r="D42" s="39"/>
      <c r="E42" s="39"/>
    </row>
    <row r="43" spans="1:5" x14ac:dyDescent="0.25">
      <c r="A43" s="38" t="s">
        <v>40</v>
      </c>
      <c r="B43" s="37"/>
      <c r="C43" s="44" t="str">
        <f>IFERROR(VLOOKUP(B43,List!$A$4:$D$35,4,0),"")</f>
        <v/>
      </c>
      <c r="D43" s="39"/>
      <c r="E43" s="39"/>
    </row>
    <row r="44" spans="1:5" x14ac:dyDescent="0.25">
      <c r="A44" s="38" t="s">
        <v>41</v>
      </c>
      <c r="B44" s="37"/>
      <c r="C44" s="44" t="str">
        <f>IFERROR(VLOOKUP(B44,List!$A$4:$D$35,4,0),"")</f>
        <v/>
      </c>
      <c r="D44" s="39"/>
      <c r="E44" s="39"/>
    </row>
    <row r="45" spans="1:5" x14ac:dyDescent="0.25">
      <c r="A45" s="38" t="s">
        <v>42</v>
      </c>
      <c r="B45" s="37"/>
      <c r="C45" s="44" t="str">
        <f>IFERROR(VLOOKUP(B45,List!$A$4:$D$35,4,0),"")</f>
        <v/>
      </c>
      <c r="D45" s="39"/>
      <c r="E45" s="39"/>
    </row>
    <row r="46" spans="1:5" x14ac:dyDescent="0.25">
      <c r="A46" s="36" t="s">
        <v>81</v>
      </c>
      <c r="B46" s="37"/>
      <c r="C46" s="44" t="str">
        <f>IFERROR(VLOOKUP(B46,List!$A$4:$D$35,4,0),"")</f>
        <v/>
      </c>
      <c r="D46" s="39"/>
      <c r="E46" s="39"/>
    </row>
    <row r="47" spans="1:5" x14ac:dyDescent="0.25">
      <c r="A47" s="36" t="s">
        <v>83</v>
      </c>
      <c r="B47" s="37"/>
      <c r="C47" s="44" t="str">
        <f>IFERROR(VLOOKUP(B47,List!$A$4:$D$35,4,0),"")</f>
        <v/>
      </c>
      <c r="D47" s="39"/>
      <c r="E47" s="39"/>
    </row>
    <row r="48" spans="1:5" x14ac:dyDescent="0.25">
      <c r="A48" s="36" t="s">
        <v>83</v>
      </c>
      <c r="B48" s="37"/>
      <c r="C48" s="44" t="str">
        <f>IFERROR(VLOOKUP(B48,List!$A$4:$D$35,4,0),"")</f>
        <v/>
      </c>
      <c r="D48" s="39"/>
      <c r="E48" s="39"/>
    </row>
    <row r="49" spans="1:5" x14ac:dyDescent="0.25">
      <c r="A49" s="36" t="s">
        <v>83</v>
      </c>
      <c r="B49" s="37"/>
      <c r="C49" s="44" t="str">
        <f>IFERROR(VLOOKUP(B49,List!$A$4:$D$35,4,0),"")</f>
        <v/>
      </c>
      <c r="D49" s="39"/>
      <c r="E49" s="39"/>
    </row>
    <row r="50" spans="1:5" x14ac:dyDescent="0.25">
      <c r="A50" s="36" t="s">
        <v>83</v>
      </c>
      <c r="B50" s="37"/>
      <c r="C50" s="44" t="str">
        <f>IFERROR(VLOOKUP(B50,List!$A$4:$D$35,4,0),"")</f>
        <v/>
      </c>
      <c r="D50" s="39"/>
      <c r="E50" s="39"/>
    </row>
    <row r="51" spans="1:5" x14ac:dyDescent="0.25">
      <c r="A51" s="36" t="s">
        <v>83</v>
      </c>
      <c r="B51" s="37"/>
      <c r="C51" s="44" t="str">
        <f>IFERROR(VLOOKUP(B51,List!$A$4:$D$35,4,0),"")</f>
        <v/>
      </c>
      <c r="D51" s="39"/>
      <c r="E51" s="39"/>
    </row>
    <row r="52" spans="1:5" x14ac:dyDescent="0.25">
      <c r="A52" s="36" t="s">
        <v>82</v>
      </c>
      <c r="B52" s="37"/>
      <c r="C52" s="44" t="str">
        <f>IFERROR(VLOOKUP(B52,List!$A$4:$D$35,4,0),"")</f>
        <v/>
      </c>
      <c r="D52" s="39"/>
      <c r="E52" s="39"/>
    </row>
    <row r="53" spans="1:5" x14ac:dyDescent="0.25">
      <c r="A53" s="36" t="s">
        <v>79</v>
      </c>
      <c r="B53" s="37"/>
      <c r="C53" s="44" t="str">
        <f>IFERROR(VLOOKUP(B53,List!$A$4:$D$35,4,0),"")</f>
        <v/>
      </c>
      <c r="D53" s="39"/>
      <c r="E53" s="39"/>
    </row>
    <row r="54" spans="1:5" x14ac:dyDescent="0.25">
      <c r="A54" s="36" t="s">
        <v>78</v>
      </c>
      <c r="B54" s="37"/>
      <c r="C54" s="44" t="str">
        <f>IFERROR(VLOOKUP(B54,List!$A$4:$D$35,4,0),"")</f>
        <v/>
      </c>
      <c r="D54" s="39"/>
      <c r="E54" s="39"/>
    </row>
    <row r="55" spans="1:5" x14ac:dyDescent="0.25">
      <c r="A55" s="36" t="s">
        <v>76</v>
      </c>
      <c r="B55" s="37"/>
      <c r="C55" s="44" t="str">
        <f>IFERROR(VLOOKUP(B55,List!$A$4:$D$35,4,0),"")</f>
        <v/>
      </c>
      <c r="D55" s="39"/>
      <c r="E55" s="39"/>
    </row>
    <row r="56" spans="1:5" x14ac:dyDescent="0.25">
      <c r="A56" s="36" t="s">
        <v>77</v>
      </c>
      <c r="B56" s="37"/>
      <c r="C56" s="44" t="str">
        <f>IFERROR(VLOOKUP(B56,List!$A$4:$D$35,4,0),"")</f>
        <v/>
      </c>
      <c r="D56" s="39"/>
      <c r="E56" s="39"/>
    </row>
    <row r="57" spans="1:5" x14ac:dyDescent="0.25">
      <c r="A57" s="36" t="s">
        <v>80</v>
      </c>
      <c r="B57" s="37"/>
      <c r="C57" s="44" t="str">
        <f>IFERROR(VLOOKUP(B57,List!$A$4:$D$35,4,0),"")</f>
        <v/>
      </c>
      <c r="D57" s="39"/>
      <c r="E57" s="39"/>
    </row>
    <row r="58" spans="1:5" x14ac:dyDescent="0.25">
      <c r="B58" s="34"/>
    </row>
    <row r="59" spans="1:5" x14ac:dyDescent="0.25">
      <c r="A59" s="33"/>
    </row>
    <row r="60" spans="1:5" x14ac:dyDescent="0.25">
      <c r="A60" s="33"/>
    </row>
    <row r="61" spans="1:5" x14ac:dyDescent="0.25">
      <c r="A61" s="33"/>
    </row>
    <row r="62" spans="1:5" x14ac:dyDescent="0.25">
      <c r="A62" s="33"/>
    </row>
    <row r="63" spans="1:5" x14ac:dyDescent="0.25">
      <c r="A63" s="33"/>
    </row>
    <row r="64" spans="1:5" x14ac:dyDescent="0.25">
      <c r="A64" s="33"/>
    </row>
    <row r="65" spans="1:1" x14ac:dyDescent="0.25">
      <c r="A65" s="33"/>
    </row>
    <row r="66" spans="1:1" x14ac:dyDescent="0.25">
      <c r="A66" s="33"/>
    </row>
    <row r="67" spans="1:1" x14ac:dyDescent="0.25">
      <c r="A67" s="33"/>
    </row>
    <row r="68" spans="1:1" x14ac:dyDescent="0.25">
      <c r="A68" s="33"/>
    </row>
    <row r="69" spans="1:1" x14ac:dyDescent="0.25">
      <c r="A69" s="33"/>
    </row>
    <row r="70" spans="1:1" x14ac:dyDescent="0.25">
      <c r="A70" s="33"/>
    </row>
    <row r="71" spans="1:1" x14ac:dyDescent="0.25">
      <c r="A71" s="33"/>
    </row>
    <row r="72" spans="1:1" x14ac:dyDescent="0.25">
      <c r="A72" s="33"/>
    </row>
    <row r="73" spans="1:1" x14ac:dyDescent="0.25">
      <c r="A73" s="33"/>
    </row>
    <row r="74" spans="1:1" x14ac:dyDescent="0.25">
      <c r="A74" s="33"/>
    </row>
    <row r="75" spans="1:1" x14ac:dyDescent="0.25">
      <c r="A75" s="33"/>
    </row>
    <row r="76" spans="1:1" x14ac:dyDescent="0.25">
      <c r="A76" s="33"/>
    </row>
    <row r="77" spans="1:1" x14ac:dyDescent="0.25">
      <c r="A77" s="33"/>
    </row>
    <row r="78" spans="1:1" x14ac:dyDescent="0.25">
      <c r="A78" s="33"/>
    </row>
    <row r="79" spans="1:1" x14ac:dyDescent="0.25">
      <c r="A79" s="33"/>
    </row>
    <row r="80" spans="1:1"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row r="90" spans="1:1" x14ac:dyDescent="0.25">
      <c r="A90" s="33"/>
    </row>
    <row r="91" spans="1:1" x14ac:dyDescent="0.25">
      <c r="A91" s="33"/>
    </row>
    <row r="92" spans="1:1" x14ac:dyDescent="0.25">
      <c r="A92" s="33"/>
    </row>
    <row r="93" spans="1:1" x14ac:dyDescent="0.25">
      <c r="A93" s="33"/>
    </row>
    <row r="94" spans="1:1" x14ac:dyDescent="0.25">
      <c r="A94" s="33"/>
    </row>
    <row r="95" spans="1:1" x14ac:dyDescent="0.25">
      <c r="A95" s="33"/>
    </row>
    <row r="96" spans="1:1" x14ac:dyDescent="0.25">
      <c r="A96" s="33"/>
    </row>
    <row r="97" spans="1:1" x14ac:dyDescent="0.25">
      <c r="A97" s="33"/>
    </row>
    <row r="98" spans="1:1" x14ac:dyDescent="0.25">
      <c r="A98" s="33"/>
    </row>
    <row r="99" spans="1:1" x14ac:dyDescent="0.25">
      <c r="A99" s="33"/>
    </row>
    <row r="100" spans="1:1" x14ac:dyDescent="0.25">
      <c r="A100" s="33"/>
    </row>
    <row r="101" spans="1:1" x14ac:dyDescent="0.25">
      <c r="A101" s="33"/>
    </row>
    <row r="102" spans="1:1" x14ac:dyDescent="0.25">
      <c r="A102" s="33"/>
    </row>
    <row r="103" spans="1:1" x14ac:dyDescent="0.25">
      <c r="A103" s="33"/>
    </row>
    <row r="104" spans="1:1" x14ac:dyDescent="0.25">
      <c r="A104" s="33"/>
    </row>
    <row r="105" spans="1:1" x14ac:dyDescent="0.25">
      <c r="A105" s="33"/>
    </row>
    <row r="106" spans="1:1" x14ac:dyDescent="0.25">
      <c r="A106" s="33"/>
    </row>
    <row r="107" spans="1:1" x14ac:dyDescent="0.25">
      <c r="A107" s="33"/>
    </row>
    <row r="108" spans="1:1" x14ac:dyDescent="0.25">
      <c r="A108" s="33"/>
    </row>
    <row r="109" spans="1:1" x14ac:dyDescent="0.25">
      <c r="A109" s="33"/>
    </row>
    <row r="110" spans="1:1" x14ac:dyDescent="0.25">
      <c r="A110" s="33"/>
    </row>
    <row r="111" spans="1:1" x14ac:dyDescent="0.25">
      <c r="A111" s="33"/>
    </row>
    <row r="112" spans="1:1" x14ac:dyDescent="0.25">
      <c r="A112" s="33"/>
    </row>
    <row r="113" spans="1:1" x14ac:dyDescent="0.25">
      <c r="A113" s="33"/>
    </row>
    <row r="114" spans="1:1" x14ac:dyDescent="0.25">
      <c r="A114" s="33"/>
    </row>
    <row r="115" spans="1:1" x14ac:dyDescent="0.25">
      <c r="A115" s="33"/>
    </row>
    <row r="116" spans="1:1" x14ac:dyDescent="0.25">
      <c r="A116" s="33"/>
    </row>
    <row r="117" spans="1:1" x14ac:dyDescent="0.25">
      <c r="A117" s="33"/>
    </row>
    <row r="118" spans="1:1" x14ac:dyDescent="0.25">
      <c r="A118" s="33"/>
    </row>
    <row r="119" spans="1:1" x14ac:dyDescent="0.25">
      <c r="A119" s="33"/>
    </row>
    <row r="120" spans="1:1" x14ac:dyDescent="0.25">
      <c r="A120" s="33"/>
    </row>
    <row r="121" spans="1:1" x14ac:dyDescent="0.25">
      <c r="A121" s="33"/>
    </row>
    <row r="122" spans="1:1" x14ac:dyDescent="0.25">
      <c r="A122" s="33"/>
    </row>
    <row r="123" spans="1:1" x14ac:dyDescent="0.25">
      <c r="A123" s="33"/>
    </row>
    <row r="124" spans="1:1" x14ac:dyDescent="0.25">
      <c r="A124" s="33"/>
    </row>
    <row r="125" spans="1:1" x14ac:dyDescent="0.25">
      <c r="A125" s="33"/>
    </row>
    <row r="126" spans="1:1" x14ac:dyDescent="0.25">
      <c r="A126" s="33"/>
    </row>
    <row r="127" spans="1:1" x14ac:dyDescent="0.25">
      <c r="A127" s="33"/>
    </row>
    <row r="128" spans="1:1" x14ac:dyDescent="0.25">
      <c r="A128" s="33"/>
    </row>
    <row r="129" spans="1:1" x14ac:dyDescent="0.25">
      <c r="A129" s="33"/>
    </row>
    <row r="130" spans="1:1" x14ac:dyDescent="0.25">
      <c r="A130" s="33"/>
    </row>
    <row r="131" spans="1:1" x14ac:dyDescent="0.25">
      <c r="A131" s="33"/>
    </row>
    <row r="132" spans="1:1" x14ac:dyDescent="0.25">
      <c r="A132" s="33"/>
    </row>
    <row r="133" spans="1:1" x14ac:dyDescent="0.25">
      <c r="A133" s="33"/>
    </row>
    <row r="134" spans="1:1" x14ac:dyDescent="0.25">
      <c r="A134" s="33"/>
    </row>
    <row r="135" spans="1:1" x14ac:dyDescent="0.25">
      <c r="A135" s="33"/>
    </row>
    <row r="136" spans="1:1" x14ac:dyDescent="0.25">
      <c r="A136" s="33"/>
    </row>
    <row r="137" spans="1:1" x14ac:dyDescent="0.25">
      <c r="A137" s="33"/>
    </row>
    <row r="138" spans="1:1" x14ac:dyDescent="0.25">
      <c r="A138" s="33"/>
    </row>
    <row r="139" spans="1:1" x14ac:dyDescent="0.25">
      <c r="A139" s="33"/>
    </row>
    <row r="140" spans="1:1" x14ac:dyDescent="0.25">
      <c r="A140" s="33"/>
    </row>
    <row r="141" spans="1:1" x14ac:dyDescent="0.25">
      <c r="A141" s="33"/>
    </row>
    <row r="142" spans="1:1" x14ac:dyDescent="0.25">
      <c r="A142" s="33"/>
    </row>
    <row r="143" spans="1:1" x14ac:dyDescent="0.25">
      <c r="A143" s="33"/>
    </row>
    <row r="144" spans="1:1" x14ac:dyDescent="0.25">
      <c r="A144" s="33"/>
    </row>
    <row r="145" spans="1:1" x14ac:dyDescent="0.25">
      <c r="A145" s="33"/>
    </row>
    <row r="146" spans="1:1" x14ac:dyDescent="0.25">
      <c r="A146" s="33"/>
    </row>
    <row r="147" spans="1:1" x14ac:dyDescent="0.25">
      <c r="A147" s="33"/>
    </row>
    <row r="148" spans="1:1" x14ac:dyDescent="0.25">
      <c r="A148" s="33"/>
    </row>
    <row r="149" spans="1:1" x14ac:dyDescent="0.25">
      <c r="A149" s="33"/>
    </row>
    <row r="150" spans="1:1" x14ac:dyDescent="0.25">
      <c r="A150" s="33"/>
    </row>
    <row r="151" spans="1:1" x14ac:dyDescent="0.25">
      <c r="A151" s="33"/>
    </row>
    <row r="152" spans="1:1" x14ac:dyDescent="0.25">
      <c r="A152" s="33"/>
    </row>
    <row r="153" spans="1:1" x14ac:dyDescent="0.25">
      <c r="A153" s="33"/>
    </row>
    <row r="154" spans="1:1" x14ac:dyDescent="0.25">
      <c r="A154" s="33"/>
    </row>
    <row r="155" spans="1:1" x14ac:dyDescent="0.25">
      <c r="A155" s="33"/>
    </row>
    <row r="156" spans="1:1" x14ac:dyDescent="0.25">
      <c r="A156" s="33"/>
    </row>
    <row r="157" spans="1:1" x14ac:dyDescent="0.25">
      <c r="A157" s="33"/>
    </row>
    <row r="158" spans="1:1" x14ac:dyDescent="0.25">
      <c r="A158" s="33"/>
    </row>
    <row r="159" spans="1:1" x14ac:dyDescent="0.25">
      <c r="A159" s="33"/>
    </row>
    <row r="160" spans="1:1" x14ac:dyDescent="0.25">
      <c r="A160" s="33"/>
    </row>
    <row r="161" spans="1:1" x14ac:dyDescent="0.25">
      <c r="A161" s="33"/>
    </row>
    <row r="162" spans="1:1" x14ac:dyDescent="0.25">
      <c r="A162" s="33"/>
    </row>
    <row r="163" spans="1:1" x14ac:dyDescent="0.25">
      <c r="A163" s="33"/>
    </row>
    <row r="164" spans="1:1" x14ac:dyDescent="0.25">
      <c r="A164" s="33"/>
    </row>
    <row r="165" spans="1:1" x14ac:dyDescent="0.25">
      <c r="A165" s="33"/>
    </row>
    <row r="166" spans="1:1" x14ac:dyDescent="0.25">
      <c r="A166" s="33"/>
    </row>
    <row r="167" spans="1:1" x14ac:dyDescent="0.25">
      <c r="A167" s="33"/>
    </row>
    <row r="168" spans="1:1" x14ac:dyDescent="0.25">
      <c r="A168" s="33"/>
    </row>
    <row r="169" spans="1:1" x14ac:dyDescent="0.25">
      <c r="A169" s="33"/>
    </row>
    <row r="170" spans="1:1" x14ac:dyDescent="0.25">
      <c r="A170" s="33"/>
    </row>
    <row r="171" spans="1:1" x14ac:dyDescent="0.25">
      <c r="A171" s="33"/>
    </row>
    <row r="172" spans="1:1" x14ac:dyDescent="0.25">
      <c r="A172" s="33"/>
    </row>
    <row r="173" spans="1:1" x14ac:dyDescent="0.25">
      <c r="A173" s="33"/>
    </row>
    <row r="174" spans="1:1" x14ac:dyDescent="0.25">
      <c r="A174" s="33"/>
    </row>
    <row r="175" spans="1:1" x14ac:dyDescent="0.25">
      <c r="A175" s="33"/>
    </row>
    <row r="176" spans="1:1" x14ac:dyDescent="0.25">
      <c r="A176" s="33"/>
    </row>
    <row r="177" spans="1:1" x14ac:dyDescent="0.25">
      <c r="A177" s="33"/>
    </row>
    <row r="178" spans="1:1" x14ac:dyDescent="0.25">
      <c r="A178" s="33"/>
    </row>
    <row r="179" spans="1:1" x14ac:dyDescent="0.25">
      <c r="A179" s="33"/>
    </row>
    <row r="180" spans="1:1" x14ac:dyDescent="0.25">
      <c r="A180" s="33"/>
    </row>
    <row r="181" spans="1:1" x14ac:dyDescent="0.25">
      <c r="A181" s="33"/>
    </row>
    <row r="182" spans="1:1" x14ac:dyDescent="0.25">
      <c r="A182" s="33"/>
    </row>
    <row r="183" spans="1:1" x14ac:dyDescent="0.25">
      <c r="A183" s="33"/>
    </row>
    <row r="184" spans="1:1" x14ac:dyDescent="0.25">
      <c r="A184" s="33"/>
    </row>
    <row r="185" spans="1:1" x14ac:dyDescent="0.25">
      <c r="A185" s="33"/>
    </row>
    <row r="186" spans="1:1" x14ac:dyDescent="0.25">
      <c r="A186" s="33"/>
    </row>
    <row r="187" spans="1:1" x14ac:dyDescent="0.25">
      <c r="A187" s="33"/>
    </row>
    <row r="188" spans="1:1" x14ac:dyDescent="0.25">
      <c r="A188" s="33"/>
    </row>
    <row r="189" spans="1:1" x14ac:dyDescent="0.25">
      <c r="A189" s="33"/>
    </row>
    <row r="190" spans="1:1" x14ac:dyDescent="0.25">
      <c r="A190" s="33"/>
    </row>
    <row r="191" spans="1:1" x14ac:dyDescent="0.25">
      <c r="A191" s="33"/>
    </row>
    <row r="192" spans="1:1" x14ac:dyDescent="0.25">
      <c r="A192" s="33"/>
    </row>
    <row r="193" spans="1:1" x14ac:dyDescent="0.25">
      <c r="A193" s="33"/>
    </row>
    <row r="194" spans="1:1" x14ac:dyDescent="0.25">
      <c r="A194" s="33"/>
    </row>
    <row r="195" spans="1:1" x14ac:dyDescent="0.25">
      <c r="A195" s="33"/>
    </row>
    <row r="196" spans="1:1" x14ac:dyDescent="0.25">
      <c r="A196" s="33"/>
    </row>
    <row r="197" spans="1:1" x14ac:dyDescent="0.25">
      <c r="A197" s="33"/>
    </row>
    <row r="198" spans="1:1" x14ac:dyDescent="0.25">
      <c r="A198" s="33"/>
    </row>
    <row r="199" spans="1:1" x14ac:dyDescent="0.25">
      <c r="A199" s="33"/>
    </row>
    <row r="200" spans="1:1" x14ac:dyDescent="0.25">
      <c r="A200" s="33"/>
    </row>
    <row r="201" spans="1:1" x14ac:dyDescent="0.25">
      <c r="A201" s="33"/>
    </row>
    <row r="202" spans="1:1" x14ac:dyDescent="0.25">
      <c r="A202" s="33"/>
    </row>
    <row r="203" spans="1:1" x14ac:dyDescent="0.25">
      <c r="A203" s="33"/>
    </row>
    <row r="204" spans="1:1" x14ac:dyDescent="0.25">
      <c r="A204" s="33"/>
    </row>
    <row r="205" spans="1:1" x14ac:dyDescent="0.25">
      <c r="A205" s="33"/>
    </row>
    <row r="206" spans="1:1" x14ac:dyDescent="0.25">
      <c r="A206" s="33"/>
    </row>
    <row r="207" spans="1:1" x14ac:dyDescent="0.25">
      <c r="A207" s="33"/>
    </row>
    <row r="208" spans="1:1" x14ac:dyDescent="0.25">
      <c r="A208" s="33"/>
    </row>
    <row r="209" spans="1:1" x14ac:dyDescent="0.25">
      <c r="A209" s="33"/>
    </row>
    <row r="210" spans="1:1" x14ac:dyDescent="0.25">
      <c r="A210" s="33"/>
    </row>
    <row r="211" spans="1:1" x14ac:dyDescent="0.25">
      <c r="A211" s="33"/>
    </row>
    <row r="212" spans="1:1" x14ac:dyDescent="0.25">
      <c r="A212" s="33"/>
    </row>
    <row r="213" spans="1:1" x14ac:dyDescent="0.25">
      <c r="A213" s="33"/>
    </row>
    <row r="214" spans="1:1" x14ac:dyDescent="0.25">
      <c r="A214" s="33"/>
    </row>
    <row r="215" spans="1:1" x14ac:dyDescent="0.25">
      <c r="A215" s="33"/>
    </row>
    <row r="216" spans="1:1" x14ac:dyDescent="0.25">
      <c r="A216" s="33"/>
    </row>
    <row r="217" spans="1:1" x14ac:dyDescent="0.25">
      <c r="A217" s="33"/>
    </row>
    <row r="218" spans="1:1" x14ac:dyDescent="0.25">
      <c r="A218" s="33"/>
    </row>
    <row r="219" spans="1:1" x14ac:dyDescent="0.25">
      <c r="A219" s="33"/>
    </row>
    <row r="220" spans="1:1" x14ac:dyDescent="0.25">
      <c r="A220" s="33"/>
    </row>
    <row r="221" spans="1:1" x14ac:dyDescent="0.25">
      <c r="A221" s="33"/>
    </row>
    <row r="222" spans="1:1" x14ac:dyDescent="0.25">
      <c r="A222" s="33"/>
    </row>
    <row r="223" spans="1:1" x14ac:dyDescent="0.25">
      <c r="A223" s="33"/>
    </row>
    <row r="224" spans="1:1" x14ac:dyDescent="0.25">
      <c r="A224" s="33"/>
    </row>
    <row r="225" spans="1:1" x14ac:dyDescent="0.25">
      <c r="A225" s="33"/>
    </row>
    <row r="226" spans="1:1" x14ac:dyDescent="0.25">
      <c r="A226" s="33"/>
    </row>
    <row r="227" spans="1:1" x14ac:dyDescent="0.25">
      <c r="A227" s="33"/>
    </row>
    <row r="228" spans="1:1" x14ac:dyDescent="0.25">
      <c r="A228" s="33"/>
    </row>
    <row r="229" spans="1:1" x14ac:dyDescent="0.25">
      <c r="A229" s="33"/>
    </row>
    <row r="230" spans="1:1" x14ac:dyDescent="0.25">
      <c r="A230" s="33"/>
    </row>
    <row r="231" spans="1:1" x14ac:dyDescent="0.25">
      <c r="A231" s="33"/>
    </row>
    <row r="232" spans="1:1" x14ac:dyDescent="0.25">
      <c r="A232" s="33"/>
    </row>
    <row r="233" spans="1:1" x14ac:dyDescent="0.25">
      <c r="A233" s="33"/>
    </row>
    <row r="234" spans="1:1" x14ac:dyDescent="0.25">
      <c r="A234" s="33"/>
    </row>
    <row r="235" spans="1:1" x14ac:dyDescent="0.25">
      <c r="A235" s="33"/>
    </row>
    <row r="236" spans="1:1" x14ac:dyDescent="0.25">
      <c r="A236" s="33"/>
    </row>
    <row r="237" spans="1:1" x14ac:dyDescent="0.25">
      <c r="A237" s="33"/>
    </row>
    <row r="238" spans="1:1" x14ac:dyDescent="0.25">
      <c r="A238" s="33"/>
    </row>
    <row r="239" spans="1:1" x14ac:dyDescent="0.25">
      <c r="A239" s="33"/>
    </row>
    <row r="240" spans="1:1" x14ac:dyDescent="0.25">
      <c r="A240" s="33"/>
    </row>
    <row r="241" spans="1:1" x14ac:dyDescent="0.25">
      <c r="A241" s="33"/>
    </row>
    <row r="242" spans="1:1" x14ac:dyDescent="0.25">
      <c r="A242" s="33"/>
    </row>
    <row r="243" spans="1:1" x14ac:dyDescent="0.25">
      <c r="A243" s="33"/>
    </row>
    <row r="244" spans="1:1" x14ac:dyDescent="0.25">
      <c r="A244" s="33"/>
    </row>
    <row r="245" spans="1:1" x14ac:dyDescent="0.25">
      <c r="A245" s="33"/>
    </row>
    <row r="246" spans="1:1" x14ac:dyDescent="0.25">
      <c r="A246" s="33"/>
    </row>
    <row r="247" spans="1:1" x14ac:dyDescent="0.25">
      <c r="A247" s="33"/>
    </row>
    <row r="248" spans="1:1" x14ac:dyDescent="0.25">
      <c r="A248" s="33"/>
    </row>
    <row r="249" spans="1:1" x14ac:dyDescent="0.25">
      <c r="A249" s="33"/>
    </row>
    <row r="250" spans="1:1" x14ac:dyDescent="0.25">
      <c r="A250" s="33"/>
    </row>
    <row r="251" spans="1:1" x14ac:dyDescent="0.25">
      <c r="A251" s="33"/>
    </row>
    <row r="252" spans="1:1" x14ac:dyDescent="0.25">
      <c r="A252" s="33"/>
    </row>
    <row r="253" spans="1:1" x14ac:dyDescent="0.25">
      <c r="A253" s="33"/>
    </row>
    <row r="254" spans="1:1" x14ac:dyDescent="0.25">
      <c r="A254" s="33"/>
    </row>
    <row r="255" spans="1:1" x14ac:dyDescent="0.25">
      <c r="A255" s="33"/>
    </row>
    <row r="256" spans="1:1" x14ac:dyDescent="0.25">
      <c r="A256" s="33"/>
    </row>
    <row r="257" spans="1:1" x14ac:dyDescent="0.25">
      <c r="A257" s="33"/>
    </row>
    <row r="258" spans="1:1" x14ac:dyDescent="0.25">
      <c r="A258" s="33"/>
    </row>
    <row r="259" spans="1:1" x14ac:dyDescent="0.25">
      <c r="A259" s="33"/>
    </row>
    <row r="260" spans="1:1" x14ac:dyDescent="0.25">
      <c r="A260" s="33"/>
    </row>
    <row r="261" spans="1:1" x14ac:dyDescent="0.25">
      <c r="A261" s="33"/>
    </row>
    <row r="262" spans="1:1" x14ac:dyDescent="0.25">
      <c r="A262" s="33"/>
    </row>
    <row r="263" spans="1:1" x14ac:dyDescent="0.25">
      <c r="A263" s="33"/>
    </row>
    <row r="264" spans="1:1" x14ac:dyDescent="0.25">
      <c r="A264" s="33"/>
    </row>
    <row r="265" spans="1:1" x14ac:dyDescent="0.25">
      <c r="A265" s="33"/>
    </row>
    <row r="266" spans="1:1" x14ac:dyDescent="0.25">
      <c r="A266" s="33"/>
    </row>
    <row r="267" spans="1:1" x14ac:dyDescent="0.25">
      <c r="A267" s="33"/>
    </row>
    <row r="268" spans="1:1" x14ac:dyDescent="0.25">
      <c r="A268" s="33"/>
    </row>
    <row r="269" spans="1:1" x14ac:dyDescent="0.25">
      <c r="A269" s="33"/>
    </row>
    <row r="270" spans="1:1" x14ac:dyDescent="0.25">
      <c r="A270" s="33"/>
    </row>
    <row r="271" spans="1:1" x14ac:dyDescent="0.25">
      <c r="A271" s="33"/>
    </row>
    <row r="272" spans="1:1" x14ac:dyDescent="0.25">
      <c r="A272" s="33"/>
    </row>
    <row r="273" spans="1:1" x14ac:dyDescent="0.25">
      <c r="A273" s="33"/>
    </row>
    <row r="274" spans="1:1" x14ac:dyDescent="0.25">
      <c r="A274" s="33"/>
    </row>
    <row r="275" spans="1:1" x14ac:dyDescent="0.25">
      <c r="A275" s="33"/>
    </row>
    <row r="276" spans="1:1" x14ac:dyDescent="0.25">
      <c r="A276" s="33"/>
    </row>
    <row r="277" spans="1:1" x14ac:dyDescent="0.25">
      <c r="A277" s="33"/>
    </row>
    <row r="278" spans="1:1" x14ac:dyDescent="0.25">
      <c r="A278" s="33"/>
    </row>
    <row r="279" spans="1:1" x14ac:dyDescent="0.25">
      <c r="A279" s="33"/>
    </row>
    <row r="280" spans="1:1" x14ac:dyDescent="0.25">
      <c r="A280" s="33"/>
    </row>
    <row r="281" spans="1:1" x14ac:dyDescent="0.25">
      <c r="A281" s="33"/>
    </row>
    <row r="282" spans="1:1" x14ac:dyDescent="0.25">
      <c r="A282" s="33"/>
    </row>
    <row r="283" spans="1:1" x14ac:dyDescent="0.25">
      <c r="A283" s="33"/>
    </row>
    <row r="284" spans="1:1" x14ac:dyDescent="0.25">
      <c r="A284" s="33"/>
    </row>
    <row r="285" spans="1:1" x14ac:dyDescent="0.25">
      <c r="A285" s="33"/>
    </row>
    <row r="286" spans="1:1" x14ac:dyDescent="0.25">
      <c r="A286" s="33"/>
    </row>
    <row r="287" spans="1:1" x14ac:dyDescent="0.25">
      <c r="A287" s="33"/>
    </row>
    <row r="288" spans="1:1" x14ac:dyDescent="0.25">
      <c r="A288" s="33"/>
    </row>
    <row r="289" spans="1:1" x14ac:dyDescent="0.25">
      <c r="A289" s="33"/>
    </row>
    <row r="290" spans="1:1" x14ac:dyDescent="0.25">
      <c r="A290" s="33"/>
    </row>
    <row r="291" spans="1:1" x14ac:dyDescent="0.25">
      <c r="A291" s="33"/>
    </row>
    <row r="292" spans="1:1" x14ac:dyDescent="0.25">
      <c r="A292" s="33"/>
    </row>
    <row r="293" spans="1:1" x14ac:dyDescent="0.25">
      <c r="A293" s="33"/>
    </row>
    <row r="294" spans="1:1" x14ac:dyDescent="0.25">
      <c r="A294" s="33"/>
    </row>
    <row r="295" spans="1:1" x14ac:dyDescent="0.25">
      <c r="A295" s="33"/>
    </row>
    <row r="296" spans="1:1" x14ac:dyDescent="0.25">
      <c r="A296" s="33"/>
    </row>
    <row r="297" spans="1:1" x14ac:dyDescent="0.25">
      <c r="A297" s="33"/>
    </row>
    <row r="298" spans="1:1" x14ac:dyDescent="0.25">
      <c r="A298" s="33"/>
    </row>
    <row r="299" spans="1:1" x14ac:dyDescent="0.25">
      <c r="A299" s="33"/>
    </row>
    <row r="300" spans="1:1" x14ac:dyDescent="0.25">
      <c r="A300" s="33"/>
    </row>
    <row r="301" spans="1:1" x14ac:dyDescent="0.25">
      <c r="A301" s="33"/>
    </row>
    <row r="302" spans="1:1" x14ac:dyDescent="0.25">
      <c r="A302" s="33"/>
    </row>
    <row r="303" spans="1:1" x14ac:dyDescent="0.25">
      <c r="A303" s="33"/>
    </row>
    <row r="304" spans="1:1" x14ac:dyDescent="0.25">
      <c r="A304" s="33"/>
    </row>
    <row r="305" spans="1:1" x14ac:dyDescent="0.25">
      <c r="A305" s="33"/>
    </row>
    <row r="306" spans="1:1" x14ac:dyDescent="0.25">
      <c r="A306" s="33"/>
    </row>
    <row r="307" spans="1:1" x14ac:dyDescent="0.25">
      <c r="A307" s="33"/>
    </row>
    <row r="308" spans="1:1" x14ac:dyDescent="0.25">
      <c r="A308" s="33"/>
    </row>
    <row r="309" spans="1:1" x14ac:dyDescent="0.25">
      <c r="A309" s="33"/>
    </row>
    <row r="310" spans="1:1" x14ac:dyDescent="0.25">
      <c r="A310" s="33"/>
    </row>
    <row r="311" spans="1:1" x14ac:dyDescent="0.25">
      <c r="A311" s="33"/>
    </row>
    <row r="312" spans="1:1" x14ac:dyDescent="0.25">
      <c r="A312" s="33"/>
    </row>
    <row r="313" spans="1:1" x14ac:dyDescent="0.25">
      <c r="A313" s="33"/>
    </row>
    <row r="314" spans="1:1" x14ac:dyDescent="0.25">
      <c r="A314" s="33"/>
    </row>
    <row r="315" spans="1:1" x14ac:dyDescent="0.25">
      <c r="A315" s="33"/>
    </row>
    <row r="316" spans="1:1" x14ac:dyDescent="0.25">
      <c r="A316" s="33"/>
    </row>
    <row r="317" spans="1:1" x14ac:dyDescent="0.25">
      <c r="A317" s="33"/>
    </row>
    <row r="318" spans="1:1" x14ac:dyDescent="0.25">
      <c r="A318" s="33"/>
    </row>
    <row r="319" spans="1:1" x14ac:dyDescent="0.25">
      <c r="A319" s="33"/>
    </row>
    <row r="320" spans="1:1" x14ac:dyDescent="0.25">
      <c r="A320" s="33"/>
    </row>
    <row r="321" spans="1:1" x14ac:dyDescent="0.25">
      <c r="A321" s="33"/>
    </row>
    <row r="322" spans="1:1" x14ac:dyDescent="0.25">
      <c r="A322" s="33"/>
    </row>
    <row r="323" spans="1:1" x14ac:dyDescent="0.25">
      <c r="A323" s="33"/>
    </row>
    <row r="324" spans="1:1" x14ac:dyDescent="0.25">
      <c r="A324" s="33"/>
    </row>
    <row r="325" spans="1:1" x14ac:dyDescent="0.25">
      <c r="A325" s="33"/>
    </row>
    <row r="326" spans="1:1" x14ac:dyDescent="0.25">
      <c r="A326" s="33"/>
    </row>
    <row r="327" spans="1:1" x14ac:dyDescent="0.25">
      <c r="A327" s="33"/>
    </row>
    <row r="328" spans="1:1" x14ac:dyDescent="0.25">
      <c r="A328" s="33"/>
    </row>
    <row r="329" spans="1:1" x14ac:dyDescent="0.25">
      <c r="A329" s="33"/>
    </row>
    <row r="330" spans="1:1" x14ac:dyDescent="0.25">
      <c r="A330" s="33"/>
    </row>
    <row r="331" spans="1:1" x14ac:dyDescent="0.25">
      <c r="A331" s="33"/>
    </row>
  </sheetData>
  <autoFilter ref="A1:E57" xr:uid="{9C328FEE-2AC9-488A-9668-2FE8386A196C}"/>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3E61-F5C2-4EBF-A891-1D931C2C270E}">
  <sheetPr codeName="Feuil34"/>
  <dimension ref="A1:D35"/>
  <sheetViews>
    <sheetView workbookViewId="0">
      <selection activeCell="C19" sqref="C19"/>
    </sheetView>
  </sheetViews>
  <sheetFormatPr baseColWidth="10" defaultRowHeight="15" x14ac:dyDescent="0.25"/>
  <cols>
    <col min="1" max="1" width="21.7109375" style="32" customWidth="1"/>
    <col min="2" max="2" width="32.85546875" style="32" bestFit="1" customWidth="1"/>
    <col min="3" max="3" width="22.140625" style="32" bestFit="1" customWidth="1"/>
    <col min="4" max="4" width="38.7109375" style="32" bestFit="1" customWidth="1"/>
    <col min="5" max="16384" width="11.42578125" style="32"/>
  </cols>
  <sheetData>
    <row r="1" spans="1:4" ht="15.75" thickBot="1" x14ac:dyDescent="0.3">
      <c r="A1" s="49"/>
      <c r="B1" s="76"/>
      <c r="C1" s="77"/>
      <c r="D1" s="78"/>
    </row>
    <row r="2" spans="1:4" ht="15.75" thickBot="1" x14ac:dyDescent="0.3">
      <c r="A2" s="49"/>
      <c r="B2" s="50" t="s">
        <v>97</v>
      </c>
      <c r="C2" s="50" t="s">
        <v>94</v>
      </c>
      <c r="D2" s="50" t="s">
        <v>95</v>
      </c>
    </row>
    <row r="3" spans="1:4" ht="15.75" thickBot="1" x14ac:dyDescent="0.3">
      <c r="A3" s="49"/>
      <c r="B3" s="49"/>
      <c r="C3" s="49"/>
      <c r="D3" s="49"/>
    </row>
    <row r="4" spans="1:4" ht="15.75" thickBot="1" x14ac:dyDescent="0.3">
      <c r="A4" s="41"/>
      <c r="B4" s="51"/>
      <c r="C4" s="52"/>
      <c r="D4" s="53"/>
    </row>
    <row r="5" spans="1:4" ht="15.75" thickBot="1" x14ac:dyDescent="0.3">
      <c r="A5" s="42"/>
      <c r="B5" s="54"/>
      <c r="C5" s="55"/>
      <c r="D5" s="56"/>
    </row>
    <row r="6" spans="1:4" x14ac:dyDescent="0.25">
      <c r="A6" s="37"/>
      <c r="B6" s="54"/>
      <c r="C6" s="55"/>
      <c r="D6" s="56"/>
    </row>
    <row r="7" spans="1:4" x14ac:dyDescent="0.25">
      <c r="A7" s="37"/>
      <c r="B7" s="54"/>
      <c r="C7" s="55"/>
      <c r="D7" s="56"/>
    </row>
    <row r="8" spans="1:4" x14ac:dyDescent="0.25">
      <c r="A8" s="37"/>
      <c r="B8" s="54"/>
      <c r="C8" s="55"/>
      <c r="D8" s="56"/>
    </row>
    <row r="9" spans="1:4" ht="15.75" thickBot="1" x14ac:dyDescent="0.3">
      <c r="A9" s="42"/>
      <c r="B9" s="54"/>
      <c r="C9" s="55"/>
      <c r="D9" s="56"/>
    </row>
    <row r="10" spans="1:4" x14ac:dyDescent="0.25">
      <c r="A10" s="37"/>
      <c r="B10" s="57"/>
      <c r="C10" s="55"/>
      <c r="D10" s="58"/>
    </row>
    <row r="11" spans="1:4" x14ac:dyDescent="0.25">
      <c r="A11" s="37"/>
      <c r="B11" s="54"/>
      <c r="C11" s="55"/>
      <c r="D11" s="58"/>
    </row>
    <row r="12" spans="1:4" x14ac:dyDescent="0.25">
      <c r="A12" s="37"/>
      <c r="B12" s="57"/>
      <c r="C12" s="55"/>
      <c r="D12" s="56"/>
    </row>
    <row r="13" spans="1:4" x14ac:dyDescent="0.25">
      <c r="A13" s="37"/>
      <c r="B13" s="54"/>
      <c r="C13" s="59"/>
      <c r="D13" s="58"/>
    </row>
    <row r="14" spans="1:4" x14ac:dyDescent="0.25">
      <c r="A14" s="37"/>
      <c r="B14" s="54"/>
      <c r="C14" s="60"/>
      <c r="D14" s="58"/>
    </row>
    <row r="15" spans="1:4" ht="15.75" thickBot="1" x14ac:dyDescent="0.3">
      <c r="A15" s="42"/>
      <c r="B15" s="57"/>
      <c r="C15" s="55"/>
      <c r="D15" s="58"/>
    </row>
    <row r="16" spans="1:4" x14ac:dyDescent="0.25">
      <c r="A16" s="37"/>
      <c r="B16" s="54"/>
      <c r="C16" s="61"/>
      <c r="D16" s="56"/>
    </row>
    <row r="17" spans="1:4" x14ac:dyDescent="0.25">
      <c r="A17" s="37"/>
      <c r="B17" s="57"/>
      <c r="C17" s="55"/>
      <c r="D17" s="58"/>
    </row>
    <row r="18" spans="1:4" x14ac:dyDescent="0.25">
      <c r="A18" s="37"/>
      <c r="B18" s="62"/>
      <c r="C18" s="55"/>
      <c r="D18" s="56"/>
    </row>
    <row r="19" spans="1:4" x14ac:dyDescent="0.25">
      <c r="A19" s="37"/>
      <c r="B19" s="54"/>
      <c r="C19" s="55"/>
      <c r="D19" s="58"/>
    </row>
    <row r="20" spans="1:4" x14ac:dyDescent="0.25">
      <c r="A20" s="37"/>
      <c r="B20" s="54"/>
      <c r="C20" s="63"/>
      <c r="D20" s="64"/>
    </row>
    <row r="21" spans="1:4" x14ac:dyDescent="0.25">
      <c r="A21" s="37"/>
      <c r="B21" s="54"/>
      <c r="C21" s="55"/>
      <c r="D21" s="56"/>
    </row>
    <row r="22" spans="1:4" x14ac:dyDescent="0.25">
      <c r="A22" s="37"/>
      <c r="B22" s="54"/>
      <c r="C22" s="61"/>
      <c r="D22" s="56"/>
    </row>
    <row r="23" spans="1:4" x14ac:dyDescent="0.25">
      <c r="A23" s="37"/>
      <c r="B23" s="57"/>
      <c r="C23" s="55"/>
      <c r="D23" s="58"/>
    </row>
    <row r="24" spans="1:4" ht="15.75" thickBot="1" x14ac:dyDescent="0.3">
      <c r="A24" s="42"/>
      <c r="B24" s="57"/>
      <c r="C24" s="63"/>
      <c r="D24" s="64"/>
    </row>
    <row r="25" spans="1:4" x14ac:dyDescent="0.25">
      <c r="A25" s="37"/>
      <c r="B25" s="54"/>
      <c r="C25" s="55"/>
      <c r="D25" s="64"/>
    </row>
    <row r="26" spans="1:4" x14ac:dyDescent="0.25">
      <c r="A26" s="37"/>
      <c r="B26" s="54"/>
      <c r="C26" s="65"/>
      <c r="D26" s="56"/>
    </row>
    <row r="27" spans="1:4" x14ac:dyDescent="0.25">
      <c r="A27" s="37"/>
      <c r="B27" s="54"/>
      <c r="C27" s="55"/>
      <c r="D27" s="58"/>
    </row>
    <row r="28" spans="1:4" ht="15.75" thickBot="1" x14ac:dyDescent="0.3">
      <c r="A28" s="42"/>
      <c r="B28" s="57"/>
      <c r="C28" s="66"/>
      <c r="D28" s="58"/>
    </row>
    <row r="29" spans="1:4" x14ac:dyDescent="0.25">
      <c r="A29" s="37"/>
      <c r="B29" s="54"/>
      <c r="C29" s="67"/>
      <c r="D29" s="56"/>
    </row>
    <row r="30" spans="1:4" x14ac:dyDescent="0.25">
      <c r="A30" s="37"/>
      <c r="B30" s="57"/>
      <c r="C30" s="55"/>
      <c r="D30" s="64"/>
    </row>
    <row r="31" spans="1:4" x14ac:dyDescent="0.25">
      <c r="A31" s="37"/>
      <c r="B31" s="54"/>
      <c r="C31" s="55"/>
      <c r="D31" s="56"/>
    </row>
    <row r="32" spans="1:4" ht="15.75" thickBot="1" x14ac:dyDescent="0.3">
      <c r="A32" s="42"/>
      <c r="B32" s="54"/>
      <c r="C32" s="55"/>
      <c r="D32" s="56"/>
    </row>
    <row r="33" spans="1:4" ht="15.75" thickBot="1" x14ac:dyDescent="0.3">
      <c r="A33" s="43"/>
      <c r="B33" s="68"/>
      <c r="C33" s="69"/>
      <c r="D33" s="70"/>
    </row>
    <row r="34" spans="1:4" ht="15.75" thickBot="1" x14ac:dyDescent="0.3">
      <c r="A34" s="42"/>
      <c r="B34" s="68"/>
      <c r="C34" s="69"/>
      <c r="D34" s="70"/>
    </row>
    <row r="35" spans="1:4" ht="15.75" thickBot="1" x14ac:dyDescent="0.3">
      <c r="A35" s="43"/>
      <c r="B35" s="71"/>
      <c r="C35" s="72"/>
      <c r="D35" s="73"/>
    </row>
  </sheetData>
  <mergeCells count="1">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7DC8-8C71-4543-A274-2DC0FA6D6268}">
  <sheetPr codeName="Feuil3">
    <pageSetUpPr fitToPage="1"/>
  </sheetPr>
  <dimension ref="B2:AG39"/>
  <sheetViews>
    <sheetView workbookViewId="0">
      <selection activeCell="C1" sqref="C1:J1"/>
    </sheetView>
  </sheetViews>
  <sheetFormatPr baseColWidth="10" defaultColWidth="11.42578125" defaultRowHeight="12.75" x14ac:dyDescent="0.25"/>
  <cols>
    <col min="1" max="1" width="2.7109375" style="15" customWidth="1"/>
    <col min="2" max="5" width="3.7109375" style="15" customWidth="1"/>
    <col min="6" max="9" width="4.7109375" style="15" customWidth="1"/>
    <col min="10" max="17" width="3.140625" style="15" customWidth="1"/>
    <col min="18" max="21" width="3.7109375" style="15" customWidth="1"/>
    <col min="22" max="26" width="3.140625" style="15" customWidth="1"/>
    <col min="27" max="28" width="4.7109375" style="15" customWidth="1"/>
    <col min="29" max="33" width="3.140625" style="15" customWidth="1"/>
    <col min="34" max="16384" width="11.42578125" style="15"/>
  </cols>
  <sheetData>
    <row r="2" spans="2:33" x14ac:dyDescent="0.25">
      <c r="B2" s="13"/>
      <c r="C2" s="14"/>
      <c r="D2" s="14"/>
      <c r="E2" s="14"/>
      <c r="F2" s="14"/>
      <c r="G2" s="14"/>
      <c r="H2" s="14"/>
      <c r="I2" s="81" t="s">
        <v>22</v>
      </c>
      <c r="J2" s="82"/>
      <c r="K2" s="82"/>
      <c r="L2" s="82"/>
      <c r="M2" s="82"/>
      <c r="N2" s="82"/>
      <c r="O2" s="82"/>
      <c r="P2" s="82"/>
      <c r="Q2" s="82"/>
      <c r="R2" s="82"/>
      <c r="S2" s="82"/>
      <c r="T2" s="82"/>
      <c r="U2" s="82"/>
      <c r="V2" s="82"/>
      <c r="W2" s="82"/>
      <c r="X2" s="82"/>
      <c r="Y2" s="82"/>
      <c r="Z2" s="82"/>
      <c r="AA2" s="82"/>
      <c r="AB2" s="82"/>
      <c r="AC2" s="82"/>
      <c r="AD2" s="82"/>
      <c r="AE2" s="82"/>
      <c r="AF2" s="82"/>
      <c r="AG2" s="83"/>
    </row>
    <row r="3" spans="2:33" ht="14.25" customHeight="1" x14ac:dyDescent="0.25">
      <c r="B3" s="16"/>
      <c r="I3" s="84"/>
      <c r="J3" s="85"/>
      <c r="K3" s="85"/>
      <c r="L3" s="85"/>
      <c r="M3" s="85"/>
      <c r="N3" s="85"/>
      <c r="O3" s="85"/>
      <c r="P3" s="85"/>
      <c r="Q3" s="85"/>
      <c r="R3" s="85"/>
      <c r="S3" s="85"/>
      <c r="T3" s="85"/>
      <c r="U3" s="85"/>
      <c r="V3" s="85"/>
      <c r="W3" s="85"/>
      <c r="X3" s="85"/>
      <c r="Y3" s="85"/>
      <c r="Z3" s="85"/>
      <c r="AA3" s="85"/>
      <c r="AB3" s="85"/>
      <c r="AC3" s="85"/>
      <c r="AD3" s="85"/>
      <c r="AE3" s="85"/>
      <c r="AF3" s="85"/>
      <c r="AG3" s="86"/>
    </row>
    <row r="4" spans="2:33" x14ac:dyDescent="0.25">
      <c r="B4" s="17"/>
      <c r="C4" s="18"/>
      <c r="D4" s="18"/>
      <c r="E4" s="18"/>
      <c r="F4" s="18"/>
      <c r="G4" s="18"/>
      <c r="H4" s="18"/>
      <c r="I4" s="87"/>
      <c r="J4" s="88"/>
      <c r="K4" s="88"/>
      <c r="L4" s="88"/>
      <c r="M4" s="88"/>
      <c r="N4" s="88"/>
      <c r="O4" s="88"/>
      <c r="P4" s="88"/>
      <c r="Q4" s="88"/>
      <c r="R4" s="88"/>
      <c r="S4" s="88"/>
      <c r="T4" s="88"/>
      <c r="U4" s="88"/>
      <c r="V4" s="88"/>
      <c r="W4" s="88"/>
      <c r="X4" s="88"/>
      <c r="Y4" s="88"/>
      <c r="Z4" s="88"/>
      <c r="AA4" s="88"/>
      <c r="AB4" s="88"/>
      <c r="AC4" s="88"/>
      <c r="AD4" s="88"/>
      <c r="AE4" s="88"/>
      <c r="AF4" s="88"/>
      <c r="AG4" s="89"/>
    </row>
    <row r="6" spans="2:33" ht="6" customHeight="1" x14ac:dyDescent="0.25"/>
    <row r="7" spans="2:33" s="23" customFormat="1" ht="9" x14ac:dyDescent="0.25">
      <c r="B7" s="19"/>
      <c r="C7" s="20"/>
      <c r="D7" s="20"/>
      <c r="E7" s="20"/>
      <c r="F7" s="20"/>
      <c r="G7" s="20"/>
      <c r="H7" s="20"/>
      <c r="I7" s="20"/>
      <c r="J7" s="20"/>
      <c r="K7" s="20"/>
      <c r="L7" s="21"/>
      <c r="M7" s="20"/>
      <c r="N7" s="20"/>
      <c r="O7" s="20"/>
      <c r="P7" s="20"/>
      <c r="Q7" s="20"/>
      <c r="R7" s="20"/>
      <c r="S7" s="20"/>
      <c r="T7" s="21"/>
      <c r="U7" s="20"/>
      <c r="V7" s="20"/>
      <c r="W7" s="20"/>
      <c r="X7" s="20"/>
      <c r="Y7" s="20"/>
      <c r="Z7" s="20"/>
      <c r="AA7" s="20"/>
      <c r="AB7" s="20"/>
      <c r="AC7" s="20"/>
      <c r="AD7" s="20"/>
      <c r="AE7" s="20"/>
      <c r="AF7" s="20"/>
      <c r="AG7" s="22"/>
    </row>
    <row r="8" spans="2:33" s="25" customFormat="1" ht="8.25" customHeight="1" x14ac:dyDescent="0.25">
      <c r="B8" s="24"/>
    </row>
    <row r="9" spans="2:33" s="25" customFormat="1" ht="15" x14ac:dyDescent="0.25">
      <c r="B9" s="40" t="s">
        <v>21</v>
      </c>
      <c r="E9" s="90"/>
      <c r="F9" s="90"/>
      <c r="G9" s="90"/>
      <c r="H9" s="90"/>
      <c r="I9" s="90"/>
      <c r="J9" s="90"/>
      <c r="K9" s="90"/>
      <c r="L9" s="90"/>
      <c r="M9" s="90"/>
      <c r="N9" s="90"/>
      <c r="O9" s="26" t="s">
        <v>24</v>
      </c>
      <c r="P9" s="27"/>
      <c r="Q9" s="27"/>
      <c r="R9" s="91"/>
      <c r="S9" s="91"/>
      <c r="T9" s="91"/>
      <c r="U9" s="92" t="s">
        <v>27</v>
      </c>
      <c r="V9" s="92"/>
      <c r="W9" s="91"/>
      <c r="X9" s="91"/>
      <c r="Y9" s="91"/>
      <c r="Z9" s="91"/>
      <c r="AA9" s="91"/>
      <c r="AB9" s="91"/>
      <c r="AC9" s="91"/>
      <c r="AD9" s="91"/>
      <c r="AE9" s="91"/>
      <c r="AF9" s="91"/>
      <c r="AG9" s="91"/>
    </row>
    <row r="10" spans="2:33" s="25" customFormat="1" ht="22.5" customHeight="1" x14ac:dyDescent="0.25">
      <c r="B10" s="28" t="s">
        <v>23</v>
      </c>
      <c r="E10" s="79"/>
      <c r="F10" s="79"/>
      <c r="G10" s="79"/>
      <c r="H10" s="79"/>
      <c r="I10" s="79"/>
      <c r="J10" s="79"/>
      <c r="K10" s="79"/>
      <c r="L10" s="79"/>
      <c r="M10" s="79"/>
      <c r="N10" s="79"/>
      <c r="O10" s="28" t="s">
        <v>26</v>
      </c>
      <c r="P10" s="27"/>
      <c r="Q10" s="27"/>
      <c r="S10" s="80"/>
      <c r="T10" s="80"/>
      <c r="U10" s="80"/>
      <c r="V10" s="80"/>
      <c r="W10" s="80"/>
      <c r="X10" s="80"/>
      <c r="Y10" s="80"/>
      <c r="Z10" s="80"/>
      <c r="AA10" s="80"/>
      <c r="AB10" s="80"/>
      <c r="AC10" s="80"/>
      <c r="AD10" s="80"/>
      <c r="AE10" s="80"/>
      <c r="AF10" s="80"/>
      <c r="AG10" s="80"/>
    </row>
    <row r="11" spans="2:33" s="25" customFormat="1" ht="22.5" customHeight="1" x14ac:dyDescent="0.25">
      <c r="B11" s="28" t="s">
        <v>30</v>
      </c>
      <c r="C11" s="28"/>
      <c r="D11" s="28"/>
      <c r="E11" s="28"/>
      <c r="F11" s="28"/>
      <c r="G11" s="95"/>
      <c r="H11" s="95"/>
      <c r="I11" s="95"/>
      <c r="J11" s="95"/>
      <c r="K11" s="95"/>
      <c r="L11" s="95"/>
      <c r="M11" s="95"/>
      <c r="N11" s="95"/>
      <c r="O11" s="28" t="s">
        <v>31</v>
      </c>
      <c r="P11" s="27"/>
      <c r="Q11" s="27"/>
      <c r="S11" s="91"/>
      <c r="T11" s="91"/>
      <c r="U11" s="91"/>
      <c r="V11" s="91"/>
      <c r="W11" s="91"/>
      <c r="X11" s="91"/>
      <c r="Y11" s="91"/>
      <c r="Z11" s="91"/>
      <c r="AA11" s="91"/>
      <c r="AB11" s="91"/>
      <c r="AC11" s="91"/>
      <c r="AD11" s="91"/>
      <c r="AE11" s="91"/>
      <c r="AF11" s="91"/>
      <c r="AG11" s="91"/>
    </row>
    <row r="12" spans="2:33" s="25" customFormat="1" ht="9" customHeight="1" x14ac:dyDescent="0.25">
      <c r="B12" s="29"/>
    </row>
    <row r="13" spans="2:33" s="25" customFormat="1" ht="45.75" customHeight="1" thickBot="1" x14ac:dyDescent="0.3">
      <c r="B13" s="29"/>
      <c r="C13" s="30"/>
      <c r="L13" s="30"/>
      <c r="M13" s="31"/>
      <c r="N13" s="31"/>
      <c r="O13" s="31"/>
      <c r="P13" s="31"/>
      <c r="Q13" s="31"/>
      <c r="R13" s="31"/>
      <c r="S13" s="31"/>
      <c r="T13" s="31"/>
      <c r="U13" s="31"/>
      <c r="V13" s="31"/>
      <c r="W13" s="31"/>
      <c r="X13" s="31"/>
      <c r="Y13" s="31"/>
      <c r="Z13" s="31"/>
      <c r="AA13" s="31"/>
      <c r="AB13" s="31"/>
      <c r="AC13" s="31"/>
      <c r="AD13" s="31"/>
      <c r="AE13" s="31"/>
      <c r="AF13" s="31"/>
      <c r="AG13" s="31"/>
    </row>
    <row r="14" spans="2:33" s="25" customFormat="1" ht="45.75" customHeight="1" thickBot="1" x14ac:dyDescent="0.3">
      <c r="B14" s="96" t="s">
        <v>88</v>
      </c>
      <c r="C14" s="96"/>
      <c r="D14" s="96"/>
      <c r="E14" s="96"/>
      <c r="F14" s="96"/>
      <c r="G14" s="96"/>
      <c r="H14" s="96"/>
      <c r="I14" s="96"/>
      <c r="J14" s="96" t="s">
        <v>89</v>
      </c>
      <c r="K14" s="96"/>
      <c r="L14" s="96"/>
      <c r="M14" s="96"/>
      <c r="N14" s="96" t="s">
        <v>90</v>
      </c>
      <c r="O14" s="96"/>
      <c r="P14" s="96"/>
      <c r="Q14" s="96"/>
      <c r="R14" s="96"/>
      <c r="S14" s="96"/>
      <c r="T14" s="96"/>
      <c r="U14" s="97" t="s">
        <v>91</v>
      </c>
      <c r="V14" s="97"/>
      <c r="W14" s="97"/>
      <c r="X14" s="97"/>
      <c r="Y14" s="97"/>
      <c r="Z14" s="97"/>
      <c r="AA14" s="97"/>
      <c r="AB14" s="97"/>
      <c r="AC14" s="96" t="s">
        <v>87</v>
      </c>
      <c r="AD14" s="96"/>
      <c r="AE14" s="96"/>
      <c r="AF14" s="96"/>
      <c r="AG14" s="96"/>
    </row>
    <row r="15" spans="2:33" s="25" customFormat="1" ht="80.099999999999994" customHeight="1" x14ac:dyDescent="0.25">
      <c r="B15" s="98">
        <v>1</v>
      </c>
      <c r="C15" s="99"/>
      <c r="D15" s="99"/>
      <c r="E15" s="100"/>
      <c r="F15" s="101"/>
      <c r="G15" s="101"/>
      <c r="H15" s="101"/>
      <c r="I15" s="101"/>
      <c r="J15" s="102"/>
      <c r="K15" s="101"/>
      <c r="L15" s="101"/>
      <c r="M15" s="101"/>
      <c r="N15" s="101"/>
      <c r="O15" s="101"/>
      <c r="P15" s="101"/>
      <c r="Q15" s="101"/>
      <c r="R15" s="101"/>
      <c r="S15" s="101"/>
      <c r="T15" s="101"/>
      <c r="U15" s="103"/>
      <c r="V15" s="103"/>
      <c r="W15" s="103"/>
      <c r="X15" s="103"/>
      <c r="Y15" s="103"/>
      <c r="Z15" s="103"/>
      <c r="AA15" s="103"/>
      <c r="AB15" s="103"/>
      <c r="AC15" s="93"/>
      <c r="AD15" s="93"/>
      <c r="AE15" s="93"/>
      <c r="AF15" s="93"/>
      <c r="AG15" s="94"/>
    </row>
    <row r="16" spans="2:33" s="25" customFormat="1" ht="80.099999999999994" customHeight="1" x14ac:dyDescent="0.25">
      <c r="B16" s="98">
        <v>2</v>
      </c>
      <c r="C16" s="99"/>
      <c r="D16" s="99"/>
      <c r="E16" s="100"/>
      <c r="F16" s="104"/>
      <c r="G16" s="104"/>
      <c r="H16" s="104"/>
      <c r="I16" s="104"/>
      <c r="J16" s="102"/>
      <c r="K16" s="101"/>
      <c r="L16" s="101"/>
      <c r="M16" s="101"/>
      <c r="N16" s="104"/>
      <c r="O16" s="104"/>
      <c r="P16" s="104"/>
      <c r="Q16" s="104"/>
      <c r="R16" s="104"/>
      <c r="S16" s="104"/>
      <c r="T16" s="104"/>
      <c r="U16" s="105"/>
      <c r="V16" s="105"/>
      <c r="W16" s="105"/>
      <c r="X16" s="105"/>
      <c r="Y16" s="105"/>
      <c r="Z16" s="105"/>
      <c r="AA16" s="105"/>
      <c r="AB16" s="105"/>
      <c r="AC16" s="106"/>
      <c r="AD16" s="106"/>
      <c r="AE16" s="106"/>
      <c r="AF16" s="106"/>
      <c r="AG16" s="107"/>
    </row>
    <row r="17" spans="2:33" s="25" customFormat="1" ht="80.099999999999994" hidden="1" customHeight="1" x14ac:dyDescent="0.25">
      <c r="B17" s="98">
        <v>3</v>
      </c>
      <c r="C17" s="99"/>
      <c r="D17" s="99"/>
      <c r="E17" s="100"/>
      <c r="F17" s="101"/>
      <c r="G17" s="101"/>
      <c r="H17" s="101"/>
      <c r="I17" s="101"/>
      <c r="J17" s="102">
        <v>44320</v>
      </c>
      <c r="K17" s="101"/>
      <c r="L17" s="101"/>
      <c r="M17" s="101"/>
      <c r="N17" s="101"/>
      <c r="O17" s="101"/>
      <c r="P17" s="101"/>
      <c r="Q17" s="101"/>
      <c r="R17" s="101"/>
      <c r="S17" s="101"/>
      <c r="T17" s="101"/>
      <c r="U17" s="103"/>
      <c r="V17" s="103"/>
      <c r="W17" s="103"/>
      <c r="X17" s="103"/>
      <c r="Y17" s="103"/>
      <c r="Z17" s="103"/>
      <c r="AA17" s="103"/>
      <c r="AB17" s="103"/>
      <c r="AC17" s="93"/>
      <c r="AD17" s="93"/>
      <c r="AE17" s="93"/>
      <c r="AF17" s="93"/>
      <c r="AG17" s="94"/>
    </row>
    <row r="18" spans="2:33" s="25" customFormat="1" ht="80.099999999999994" hidden="1" customHeight="1" x14ac:dyDescent="0.25">
      <c r="B18" s="98">
        <v>4</v>
      </c>
      <c r="C18" s="99"/>
      <c r="D18" s="99"/>
      <c r="E18" s="100"/>
      <c r="F18" s="104"/>
      <c r="G18" s="104"/>
      <c r="H18" s="104"/>
      <c r="I18" s="104"/>
      <c r="J18" s="102">
        <v>44320</v>
      </c>
      <c r="K18" s="101"/>
      <c r="L18" s="101"/>
      <c r="M18" s="101"/>
      <c r="N18" s="104"/>
      <c r="O18" s="104"/>
      <c r="P18" s="104"/>
      <c r="Q18" s="104"/>
      <c r="R18" s="104"/>
      <c r="S18" s="104"/>
      <c r="T18" s="104"/>
      <c r="U18" s="105"/>
      <c r="V18" s="105"/>
      <c r="W18" s="105"/>
      <c r="X18" s="105"/>
      <c r="Y18" s="105"/>
      <c r="Z18" s="105"/>
      <c r="AA18" s="105"/>
      <c r="AB18" s="105"/>
      <c r="AC18" s="106"/>
      <c r="AD18" s="106"/>
      <c r="AE18" s="106"/>
      <c r="AF18" s="106"/>
      <c r="AG18" s="107"/>
    </row>
    <row r="19" spans="2:33" s="25" customFormat="1" x14ac:dyDescent="0.25"/>
    <row r="20" spans="2:33" s="25" customFormat="1" x14ac:dyDescent="0.25"/>
    <row r="21" spans="2:33" s="25" customFormat="1" ht="30" customHeight="1" x14ac:dyDescent="0.25">
      <c r="B21" s="108" t="s">
        <v>28</v>
      </c>
      <c r="C21" s="108"/>
      <c r="D21" s="108"/>
      <c r="E21" s="108"/>
      <c r="F21" s="108"/>
      <c r="G21" s="108"/>
      <c r="H21" s="108"/>
      <c r="I21" s="108"/>
      <c r="J21" s="109"/>
      <c r="K21" s="110"/>
      <c r="L21" s="110"/>
      <c r="M21" s="110"/>
      <c r="N21" s="111"/>
      <c r="P21" s="112" t="s">
        <v>29</v>
      </c>
      <c r="Q21" s="112"/>
      <c r="R21" s="112"/>
      <c r="S21" s="112"/>
      <c r="T21" s="112"/>
      <c r="U21" s="112"/>
      <c r="V21" s="112"/>
      <c r="W21" s="112"/>
      <c r="X21" s="112"/>
      <c r="Y21" s="112"/>
      <c r="Z21" s="112"/>
      <c r="AA21" s="112"/>
      <c r="AB21" s="112"/>
      <c r="AC21" s="109"/>
      <c r="AD21" s="110"/>
      <c r="AE21" s="110"/>
      <c r="AF21" s="110"/>
      <c r="AG21" s="111"/>
    </row>
    <row r="22" spans="2:33" s="25" customFormat="1" x14ac:dyDescent="0.25"/>
    <row r="23" spans="2:33" s="25" customFormat="1" x14ac:dyDescent="0.25"/>
    <row r="24" spans="2:33" s="25" customFormat="1" x14ac:dyDescent="0.25"/>
    <row r="25" spans="2:33" s="25" customFormat="1" x14ac:dyDescent="0.25"/>
    <row r="26" spans="2:33" s="25" customFormat="1" x14ac:dyDescent="0.25"/>
    <row r="27" spans="2:33" s="25" customFormat="1" x14ac:dyDescent="0.25"/>
    <row r="28" spans="2:33" s="25" customFormat="1" x14ac:dyDescent="0.25"/>
    <row r="29" spans="2:33" s="25" customFormat="1" x14ac:dyDescent="0.25"/>
    <row r="30" spans="2:33" s="25" customFormat="1" x14ac:dyDescent="0.25"/>
    <row r="31" spans="2:33" s="25" customFormat="1" x14ac:dyDescent="0.25"/>
    <row r="32" spans="2:33"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sheetData>
  <mergeCells count="42">
    <mergeCell ref="B21:I21"/>
    <mergeCell ref="J21:N21"/>
    <mergeCell ref="P21:AB21"/>
    <mergeCell ref="AC21:AG21"/>
    <mergeCell ref="B18:E18"/>
    <mergeCell ref="F18:I18"/>
    <mergeCell ref="J18:M18"/>
    <mergeCell ref="N18:T18"/>
    <mergeCell ref="U18:AB18"/>
    <mergeCell ref="AC18:AG18"/>
    <mergeCell ref="AC17:AG17"/>
    <mergeCell ref="B16:E16"/>
    <mergeCell ref="F16:I16"/>
    <mergeCell ref="J16:M16"/>
    <mergeCell ref="N16:T16"/>
    <mergeCell ref="U16:AB16"/>
    <mergeCell ref="AC16:AG16"/>
    <mergeCell ref="B17:E17"/>
    <mergeCell ref="F17:I17"/>
    <mergeCell ref="J17:M17"/>
    <mergeCell ref="N17:T17"/>
    <mergeCell ref="U17:AB17"/>
    <mergeCell ref="AC15:AG15"/>
    <mergeCell ref="G11:N11"/>
    <mergeCell ref="S11:AG11"/>
    <mergeCell ref="B14:I14"/>
    <mergeCell ref="J14:M14"/>
    <mergeCell ref="N14:T14"/>
    <mergeCell ref="U14:AB14"/>
    <mergeCell ref="AC14:AG14"/>
    <mergeCell ref="B15:E15"/>
    <mergeCell ref="F15:I15"/>
    <mergeCell ref="J15:M15"/>
    <mergeCell ref="N15:T15"/>
    <mergeCell ref="U15:AB15"/>
    <mergeCell ref="E10:N10"/>
    <mergeCell ref="S10:AG10"/>
    <mergeCell ref="I2:AG4"/>
    <mergeCell ref="E9:N9"/>
    <mergeCell ref="R9:T9"/>
    <mergeCell ref="U9:V9"/>
    <mergeCell ref="W9:AG9"/>
  </mergeCells>
  <dataValidations count="2">
    <dataValidation type="list" allowBlank="1" showInputMessage="1" showErrorMessage="1" sqref="S11:AG11" xr:uid="{1B8B3E8B-9CCB-4D77-8634-217552E1EDEF}">
      <formula1>"Mensuelle,Trimestrielle,Annuelle"</formula1>
    </dataValidation>
    <dataValidation type="list" allowBlank="1" showInputMessage="1" showErrorMessage="1" sqref="G11:N11" xr:uid="{9A462196-F88E-472A-A9BD-6EF1F229CE6A}">
      <formula1>"Remise en état,Shampoing moquette"</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2C15687-D905-48E8-994C-27EB753EEA2F}">
          <x14:formula1>
            <xm:f>'Table des locaux'!$A$2:$A$97</xm:f>
          </x14:formula1>
          <xm:sqref>S10:AG10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D8F0-5752-42A9-A8D0-2CB1A4DEDD84}">
  <sheetPr codeName="Feuil4">
    <pageSetUpPr fitToPage="1"/>
  </sheetPr>
  <dimension ref="B2:AG39"/>
  <sheetViews>
    <sheetView topLeftCell="A10" workbookViewId="0">
      <selection activeCell="C1" sqref="C1:J1"/>
    </sheetView>
  </sheetViews>
  <sheetFormatPr baseColWidth="10" defaultColWidth="11.42578125" defaultRowHeight="12.75" x14ac:dyDescent="0.25"/>
  <cols>
    <col min="1" max="1" width="2.7109375" style="15" customWidth="1"/>
    <col min="2" max="9" width="3.7109375" style="15" customWidth="1"/>
    <col min="10" max="17" width="3.140625" style="15" customWidth="1"/>
    <col min="18" max="21" width="3.7109375" style="15" customWidth="1"/>
    <col min="22" max="26" width="3.140625" style="15" customWidth="1"/>
    <col min="27" max="28" width="4.7109375" style="15" customWidth="1"/>
    <col min="29" max="33" width="3.140625" style="15" customWidth="1"/>
    <col min="34" max="16384" width="11.42578125" style="15"/>
  </cols>
  <sheetData>
    <row r="2" spans="2:33" x14ac:dyDescent="0.25">
      <c r="B2" s="13"/>
      <c r="C2" s="14"/>
      <c r="D2" s="14"/>
      <c r="E2" s="14"/>
      <c r="F2" s="14"/>
      <c r="G2" s="14"/>
      <c r="H2" s="14"/>
      <c r="I2" s="81" t="s">
        <v>22</v>
      </c>
      <c r="J2" s="82"/>
      <c r="K2" s="82"/>
      <c r="L2" s="82"/>
      <c r="M2" s="82"/>
      <c r="N2" s="82"/>
      <c r="O2" s="82"/>
      <c r="P2" s="82"/>
      <c r="Q2" s="82"/>
      <c r="R2" s="82"/>
      <c r="S2" s="82"/>
      <c r="T2" s="82"/>
      <c r="U2" s="82"/>
      <c r="V2" s="82"/>
      <c r="W2" s="82"/>
      <c r="X2" s="82"/>
      <c r="Y2" s="82"/>
      <c r="Z2" s="82"/>
      <c r="AA2" s="82"/>
      <c r="AB2" s="82"/>
      <c r="AC2" s="82"/>
      <c r="AD2" s="82"/>
      <c r="AE2" s="82"/>
      <c r="AF2" s="82"/>
      <c r="AG2" s="83"/>
    </row>
    <row r="3" spans="2:33" ht="14.25" customHeight="1" x14ac:dyDescent="0.25">
      <c r="B3" s="16"/>
      <c r="I3" s="84"/>
      <c r="J3" s="85"/>
      <c r="K3" s="85"/>
      <c r="L3" s="85"/>
      <c r="M3" s="85"/>
      <c r="N3" s="85"/>
      <c r="O3" s="85"/>
      <c r="P3" s="85"/>
      <c r="Q3" s="85"/>
      <c r="R3" s="85"/>
      <c r="S3" s="85"/>
      <c r="T3" s="85"/>
      <c r="U3" s="85"/>
      <c r="V3" s="85"/>
      <c r="W3" s="85"/>
      <c r="X3" s="85"/>
      <c r="Y3" s="85"/>
      <c r="Z3" s="85"/>
      <c r="AA3" s="85"/>
      <c r="AB3" s="85"/>
      <c r="AC3" s="85"/>
      <c r="AD3" s="85"/>
      <c r="AE3" s="85"/>
      <c r="AF3" s="85"/>
      <c r="AG3" s="86"/>
    </row>
    <row r="4" spans="2:33" x14ac:dyDescent="0.25">
      <c r="B4" s="17"/>
      <c r="C4" s="18"/>
      <c r="D4" s="18"/>
      <c r="E4" s="18"/>
      <c r="F4" s="18"/>
      <c r="G4" s="18"/>
      <c r="H4" s="18"/>
      <c r="I4" s="87"/>
      <c r="J4" s="88"/>
      <c r="K4" s="88"/>
      <c r="L4" s="88"/>
      <c r="M4" s="88"/>
      <c r="N4" s="88"/>
      <c r="O4" s="88"/>
      <c r="P4" s="88"/>
      <c r="Q4" s="88"/>
      <c r="R4" s="88"/>
      <c r="S4" s="88"/>
      <c r="T4" s="88"/>
      <c r="U4" s="88"/>
      <c r="V4" s="88"/>
      <c r="W4" s="88"/>
      <c r="X4" s="88"/>
      <c r="Y4" s="88"/>
      <c r="Z4" s="88"/>
      <c r="AA4" s="88"/>
      <c r="AB4" s="88"/>
      <c r="AC4" s="88"/>
      <c r="AD4" s="88"/>
      <c r="AE4" s="88"/>
      <c r="AF4" s="88"/>
      <c r="AG4" s="89"/>
    </row>
    <row r="6" spans="2:33" ht="6" customHeight="1" x14ac:dyDescent="0.25"/>
    <row r="7" spans="2:33" s="23" customFormat="1" ht="9" x14ac:dyDescent="0.25">
      <c r="B7" s="19"/>
      <c r="C7" s="20"/>
      <c r="D7" s="20"/>
      <c r="E7" s="20"/>
      <c r="F7" s="20"/>
      <c r="G7" s="20"/>
      <c r="H7" s="20"/>
      <c r="I7" s="20"/>
      <c r="J7" s="20"/>
      <c r="K7" s="20"/>
      <c r="L7" s="21"/>
      <c r="M7" s="20"/>
      <c r="N7" s="20"/>
      <c r="O7" s="20"/>
      <c r="P7" s="20"/>
      <c r="Q7" s="20"/>
      <c r="R7" s="20"/>
      <c r="S7" s="20"/>
      <c r="T7" s="21"/>
      <c r="U7" s="20"/>
      <c r="V7" s="20"/>
      <c r="W7" s="20"/>
      <c r="X7" s="20"/>
      <c r="Y7" s="20"/>
      <c r="Z7" s="20"/>
      <c r="AA7" s="20"/>
      <c r="AB7" s="20"/>
      <c r="AC7" s="20"/>
      <c r="AD7" s="20"/>
      <c r="AE7" s="20"/>
      <c r="AF7" s="20"/>
      <c r="AG7" s="22"/>
    </row>
    <row r="8" spans="2:33" s="25" customFormat="1" ht="8.25" customHeight="1" x14ac:dyDescent="0.25">
      <c r="B8" s="24"/>
    </row>
    <row r="9" spans="2:33" s="25" customFormat="1" ht="15" x14ac:dyDescent="0.25">
      <c r="B9" s="40" t="s">
        <v>21</v>
      </c>
      <c r="E9" s="90"/>
      <c r="F9" s="90"/>
      <c r="G9" s="90"/>
      <c r="H9" s="90"/>
      <c r="I9" s="90"/>
      <c r="J9" s="90"/>
      <c r="K9" s="90"/>
      <c r="L9" s="90"/>
      <c r="M9" s="90"/>
      <c r="N9" s="90"/>
      <c r="O9" s="26" t="s">
        <v>24</v>
      </c>
      <c r="P9" s="27"/>
      <c r="Q9" s="27"/>
      <c r="R9" s="91"/>
      <c r="S9" s="91"/>
      <c r="T9" s="91"/>
      <c r="U9" s="92" t="s">
        <v>27</v>
      </c>
      <c r="V9" s="92"/>
      <c r="W9" s="91"/>
      <c r="X9" s="91"/>
      <c r="Y9" s="91"/>
      <c r="Z9" s="91"/>
      <c r="AA9" s="91"/>
      <c r="AB9" s="91"/>
      <c r="AC9" s="91"/>
      <c r="AD9" s="91"/>
      <c r="AE9" s="91"/>
      <c r="AF9" s="91"/>
      <c r="AG9" s="91"/>
    </row>
    <row r="10" spans="2:33" s="25" customFormat="1" ht="22.5" customHeight="1" x14ac:dyDescent="0.25">
      <c r="B10" s="28" t="s">
        <v>23</v>
      </c>
      <c r="E10" s="79"/>
      <c r="F10" s="79"/>
      <c r="G10" s="79"/>
      <c r="H10" s="79"/>
      <c r="I10" s="79"/>
      <c r="J10" s="79"/>
      <c r="K10" s="79"/>
      <c r="L10" s="79"/>
      <c r="M10" s="79"/>
      <c r="N10" s="79"/>
      <c r="O10" s="28" t="s">
        <v>26</v>
      </c>
      <c r="P10" s="27"/>
      <c r="Q10" s="27"/>
      <c r="S10" s="80"/>
      <c r="T10" s="80"/>
      <c r="U10" s="80"/>
      <c r="V10" s="80"/>
      <c r="W10" s="80"/>
      <c r="X10" s="80"/>
      <c r="Y10" s="80"/>
      <c r="Z10" s="80"/>
      <c r="AA10" s="80"/>
      <c r="AB10" s="80"/>
      <c r="AC10" s="80"/>
      <c r="AD10" s="80"/>
      <c r="AE10" s="80"/>
      <c r="AF10" s="80"/>
      <c r="AG10" s="80"/>
    </row>
    <row r="11" spans="2:33" s="25" customFormat="1" ht="22.5" customHeight="1" x14ac:dyDescent="0.25">
      <c r="B11" s="28" t="s">
        <v>30</v>
      </c>
      <c r="C11" s="28"/>
      <c r="D11" s="28"/>
      <c r="E11" s="28"/>
      <c r="F11" s="28"/>
      <c r="G11" s="95"/>
      <c r="H11" s="95"/>
      <c r="I11" s="95"/>
      <c r="J11" s="95"/>
      <c r="K11" s="95"/>
      <c r="L11" s="95"/>
      <c r="M11" s="95"/>
      <c r="N11" s="95"/>
      <c r="O11" s="28" t="s">
        <v>31</v>
      </c>
      <c r="P11" s="27"/>
      <c r="Q11" s="27"/>
      <c r="S11" s="91"/>
      <c r="T11" s="91"/>
      <c r="U11" s="91"/>
      <c r="V11" s="91"/>
      <c r="W11" s="91"/>
      <c r="X11" s="91"/>
      <c r="Y11" s="91"/>
      <c r="Z11" s="91"/>
      <c r="AA11" s="91"/>
      <c r="AB11" s="91"/>
      <c r="AC11" s="91"/>
      <c r="AD11" s="91"/>
      <c r="AE11" s="91"/>
      <c r="AF11" s="91"/>
      <c r="AG11" s="91"/>
    </row>
    <row r="12" spans="2:33" s="25" customFormat="1" ht="9" customHeight="1" x14ac:dyDescent="0.25">
      <c r="B12" s="29"/>
    </row>
    <row r="13" spans="2:33" s="25" customFormat="1" ht="45.75" customHeight="1" thickBot="1" x14ac:dyDescent="0.3">
      <c r="B13" s="29"/>
      <c r="C13" s="30"/>
      <c r="L13" s="30"/>
      <c r="M13" s="31"/>
      <c r="N13" s="31"/>
      <c r="O13" s="31"/>
      <c r="P13" s="31"/>
      <c r="Q13" s="31"/>
      <c r="R13" s="31"/>
      <c r="S13" s="31"/>
      <c r="T13" s="31"/>
      <c r="U13" s="31"/>
      <c r="V13" s="31"/>
      <c r="W13" s="31"/>
      <c r="X13" s="31"/>
      <c r="Y13" s="31"/>
      <c r="Z13" s="31"/>
      <c r="AA13" s="31"/>
      <c r="AB13" s="31"/>
      <c r="AC13" s="31"/>
      <c r="AD13" s="31"/>
      <c r="AE13" s="31"/>
      <c r="AF13" s="31"/>
      <c r="AG13" s="31"/>
    </row>
    <row r="14" spans="2:33" s="25" customFormat="1" ht="45.75" customHeight="1" thickBot="1" x14ac:dyDescent="0.3">
      <c r="B14" s="96" t="s">
        <v>88</v>
      </c>
      <c r="C14" s="96"/>
      <c r="D14" s="96"/>
      <c r="E14" s="96"/>
      <c r="F14" s="96"/>
      <c r="G14" s="96"/>
      <c r="H14" s="96"/>
      <c r="I14" s="96"/>
      <c r="J14" s="96" t="s">
        <v>89</v>
      </c>
      <c r="K14" s="96"/>
      <c r="L14" s="96"/>
      <c r="M14" s="96"/>
      <c r="N14" s="96" t="s">
        <v>90</v>
      </c>
      <c r="O14" s="96"/>
      <c r="P14" s="96"/>
      <c r="Q14" s="96"/>
      <c r="R14" s="96"/>
      <c r="S14" s="96"/>
      <c r="T14" s="96"/>
      <c r="U14" s="97" t="s">
        <v>91</v>
      </c>
      <c r="V14" s="97"/>
      <c r="W14" s="97"/>
      <c r="X14" s="97"/>
      <c r="Y14" s="97"/>
      <c r="Z14" s="97"/>
      <c r="AA14" s="97"/>
      <c r="AB14" s="97"/>
      <c r="AC14" s="96" t="s">
        <v>87</v>
      </c>
      <c r="AD14" s="96"/>
      <c r="AE14" s="96"/>
      <c r="AF14" s="96"/>
      <c r="AG14" s="96"/>
    </row>
    <row r="15" spans="2:33" s="25" customFormat="1" ht="80.099999999999994" customHeight="1" x14ac:dyDescent="0.25">
      <c r="B15" s="98">
        <v>1</v>
      </c>
      <c r="C15" s="99"/>
      <c r="D15" s="99"/>
      <c r="E15" s="100"/>
      <c r="F15" s="101"/>
      <c r="G15" s="101"/>
      <c r="H15" s="101"/>
      <c r="I15" s="101"/>
      <c r="J15" s="102"/>
      <c r="K15" s="101"/>
      <c r="L15" s="101"/>
      <c r="M15" s="101"/>
      <c r="N15" s="101"/>
      <c r="O15" s="101"/>
      <c r="P15" s="101"/>
      <c r="Q15" s="101"/>
      <c r="R15" s="101"/>
      <c r="S15" s="101"/>
      <c r="T15" s="101"/>
      <c r="U15" s="103"/>
      <c r="V15" s="103"/>
      <c r="W15" s="103"/>
      <c r="X15" s="103"/>
      <c r="Y15" s="103"/>
      <c r="Z15" s="103"/>
      <c r="AA15" s="103"/>
      <c r="AB15" s="103"/>
      <c r="AC15" s="93"/>
      <c r="AD15" s="93"/>
      <c r="AE15" s="93"/>
      <c r="AF15" s="93"/>
      <c r="AG15" s="94"/>
    </row>
    <row r="16" spans="2:33" s="25" customFormat="1" ht="80.099999999999994" customHeight="1" x14ac:dyDescent="0.25">
      <c r="B16" s="98">
        <v>2</v>
      </c>
      <c r="C16" s="99"/>
      <c r="D16" s="99"/>
      <c r="E16" s="100"/>
      <c r="F16" s="104"/>
      <c r="G16" s="104"/>
      <c r="H16" s="104"/>
      <c r="I16" s="104"/>
      <c r="J16" s="102"/>
      <c r="K16" s="101"/>
      <c r="L16" s="101"/>
      <c r="M16" s="101"/>
      <c r="N16" s="104"/>
      <c r="O16" s="104"/>
      <c r="P16" s="104"/>
      <c r="Q16" s="104"/>
      <c r="R16" s="104"/>
      <c r="S16" s="104"/>
      <c r="T16" s="104"/>
      <c r="U16" s="105"/>
      <c r="V16" s="105"/>
      <c r="W16" s="105"/>
      <c r="X16" s="105"/>
      <c r="Y16" s="105"/>
      <c r="Z16" s="105"/>
      <c r="AA16" s="105"/>
      <c r="AB16" s="105"/>
      <c r="AC16" s="106"/>
      <c r="AD16" s="106"/>
      <c r="AE16" s="106"/>
      <c r="AF16" s="106"/>
      <c r="AG16" s="107"/>
    </row>
    <row r="17" spans="2:33" s="25" customFormat="1" ht="80.099999999999994" customHeight="1" x14ac:dyDescent="0.25">
      <c r="B17" s="98">
        <v>3</v>
      </c>
      <c r="C17" s="99"/>
      <c r="D17" s="99"/>
      <c r="E17" s="100"/>
      <c r="F17" s="101"/>
      <c r="G17" s="101"/>
      <c r="H17" s="101"/>
      <c r="I17" s="101"/>
      <c r="J17" s="102"/>
      <c r="K17" s="101"/>
      <c r="L17" s="101"/>
      <c r="M17" s="101"/>
      <c r="N17" s="101"/>
      <c r="O17" s="101"/>
      <c r="P17" s="101"/>
      <c r="Q17" s="101"/>
      <c r="R17" s="101"/>
      <c r="S17" s="101"/>
      <c r="T17" s="101"/>
      <c r="U17" s="103"/>
      <c r="V17" s="103"/>
      <c r="W17" s="103"/>
      <c r="X17" s="103"/>
      <c r="Y17" s="103"/>
      <c r="Z17" s="103"/>
      <c r="AA17" s="103"/>
      <c r="AB17" s="103"/>
      <c r="AC17" s="93"/>
      <c r="AD17" s="93"/>
      <c r="AE17" s="93"/>
      <c r="AF17" s="93"/>
      <c r="AG17" s="94"/>
    </row>
    <row r="18" spans="2:33" s="25" customFormat="1" ht="80.099999999999994" hidden="1" customHeight="1" x14ac:dyDescent="0.25">
      <c r="B18" s="98">
        <v>4</v>
      </c>
      <c r="C18" s="99"/>
      <c r="D18" s="99"/>
      <c r="E18" s="100"/>
      <c r="F18" s="104"/>
      <c r="G18" s="104"/>
      <c r="H18" s="104"/>
      <c r="I18" s="104"/>
      <c r="J18" s="102">
        <v>44320</v>
      </c>
      <c r="K18" s="101"/>
      <c r="L18" s="101"/>
      <c r="M18" s="101"/>
      <c r="N18" s="104"/>
      <c r="O18" s="104"/>
      <c r="P18" s="104"/>
      <c r="Q18" s="104"/>
      <c r="R18" s="104"/>
      <c r="S18" s="104"/>
      <c r="T18" s="104"/>
      <c r="U18" s="105"/>
      <c r="V18" s="105"/>
      <c r="W18" s="105"/>
      <c r="X18" s="105"/>
      <c r="Y18" s="105"/>
      <c r="Z18" s="105"/>
      <c r="AA18" s="105"/>
      <c r="AB18" s="105"/>
      <c r="AC18" s="106"/>
      <c r="AD18" s="106"/>
      <c r="AE18" s="106"/>
      <c r="AF18" s="106"/>
      <c r="AG18" s="107"/>
    </row>
    <row r="19" spans="2:33" s="25" customFormat="1" x14ac:dyDescent="0.25"/>
    <row r="20" spans="2:33" s="25" customFormat="1" x14ac:dyDescent="0.25"/>
    <row r="21" spans="2:33" s="25" customFormat="1" ht="30" customHeight="1" x14ac:dyDescent="0.25">
      <c r="B21" s="108" t="s">
        <v>28</v>
      </c>
      <c r="C21" s="108"/>
      <c r="D21" s="108"/>
      <c r="E21" s="108"/>
      <c r="F21" s="108"/>
      <c r="G21" s="108"/>
      <c r="H21" s="108"/>
      <c r="I21" s="108"/>
      <c r="J21" s="109"/>
      <c r="K21" s="110"/>
      <c r="L21" s="110"/>
      <c r="M21" s="110"/>
      <c r="N21" s="111"/>
      <c r="P21" s="112" t="s">
        <v>29</v>
      </c>
      <c r="Q21" s="112"/>
      <c r="R21" s="112"/>
      <c r="S21" s="112"/>
      <c r="T21" s="112"/>
      <c r="U21" s="112"/>
      <c r="V21" s="112"/>
      <c r="W21" s="112"/>
      <c r="X21" s="112"/>
      <c r="Y21" s="112"/>
      <c r="Z21" s="112"/>
      <c r="AA21" s="112"/>
      <c r="AB21" s="112"/>
      <c r="AC21" s="109"/>
      <c r="AD21" s="110"/>
      <c r="AE21" s="110"/>
      <c r="AF21" s="110"/>
      <c r="AG21" s="111"/>
    </row>
    <row r="22" spans="2:33" s="25" customFormat="1" x14ac:dyDescent="0.25"/>
    <row r="23" spans="2:33" s="25" customFormat="1" x14ac:dyDescent="0.25"/>
    <row r="24" spans="2:33" s="25" customFormat="1" x14ac:dyDescent="0.25"/>
    <row r="25" spans="2:33" s="25" customFormat="1" x14ac:dyDescent="0.25"/>
    <row r="26" spans="2:33" s="25" customFormat="1" x14ac:dyDescent="0.25"/>
    <row r="27" spans="2:33" s="25" customFormat="1" x14ac:dyDescent="0.25"/>
    <row r="28" spans="2:33" s="25" customFormat="1" x14ac:dyDescent="0.25"/>
    <row r="29" spans="2:33" s="25" customFormat="1" x14ac:dyDescent="0.25"/>
    <row r="30" spans="2:33" s="25" customFormat="1" x14ac:dyDescent="0.25"/>
    <row r="31" spans="2:33" s="25" customFormat="1" x14ac:dyDescent="0.25"/>
    <row r="32" spans="2:33"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sheetData>
  <mergeCells count="42">
    <mergeCell ref="AC17:AG17"/>
    <mergeCell ref="B18:E18"/>
    <mergeCell ref="F18:I18"/>
    <mergeCell ref="J18:M18"/>
    <mergeCell ref="N18:T18"/>
    <mergeCell ref="U18:AB18"/>
    <mergeCell ref="B21:I21"/>
    <mergeCell ref="J21:N21"/>
    <mergeCell ref="P21:AB21"/>
    <mergeCell ref="AC21:AG21"/>
    <mergeCell ref="B16:E16"/>
    <mergeCell ref="F16:I16"/>
    <mergeCell ref="J16:M16"/>
    <mergeCell ref="N16:T16"/>
    <mergeCell ref="U16:AB16"/>
    <mergeCell ref="AC16:AG16"/>
    <mergeCell ref="AC18:AG18"/>
    <mergeCell ref="B17:E17"/>
    <mergeCell ref="F17:I17"/>
    <mergeCell ref="J17:M17"/>
    <mergeCell ref="N17:T17"/>
    <mergeCell ref="U17:AB17"/>
    <mergeCell ref="AC15:AG15"/>
    <mergeCell ref="G11:N11"/>
    <mergeCell ref="S11:AG11"/>
    <mergeCell ref="B14:I14"/>
    <mergeCell ref="J14:M14"/>
    <mergeCell ref="N14:T14"/>
    <mergeCell ref="U14:AB14"/>
    <mergeCell ref="AC14:AG14"/>
    <mergeCell ref="B15:E15"/>
    <mergeCell ref="F15:I15"/>
    <mergeCell ref="J15:M15"/>
    <mergeCell ref="N15:T15"/>
    <mergeCell ref="U15:AB15"/>
    <mergeCell ref="E10:N10"/>
    <mergeCell ref="S10:AG10"/>
    <mergeCell ref="I2:AG4"/>
    <mergeCell ref="E9:N9"/>
    <mergeCell ref="R9:T9"/>
    <mergeCell ref="U9:V9"/>
    <mergeCell ref="W9:AG9"/>
  </mergeCells>
  <dataValidations count="2">
    <dataValidation type="list" allowBlank="1" showInputMessage="1" showErrorMessage="1" sqref="G11:N11" xr:uid="{3679D94D-AB62-4976-95FF-18FB114F9085}">
      <formula1>"Remise en état,Shampoing moquette"</formula1>
    </dataValidation>
    <dataValidation type="list" allowBlank="1" showInputMessage="1" showErrorMessage="1" sqref="S11:AG11" xr:uid="{88B288A0-E486-44B9-B895-CB5EE245CEA9}">
      <formula1>"Mensuelle,Trimestrielle,Annuelle"</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&amp;F</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691341C-C693-477A-8088-FE044C7C24FD}">
          <x14:formula1>
            <xm:f>'Table des locaux'!$A$2:$A$97</xm:f>
          </x14:formula1>
          <xm:sqref>S10:AG10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B6F2-B924-4E57-B214-D7E4F58C5ED7}">
  <sheetPr codeName="Feuil5">
    <pageSetUpPr fitToPage="1"/>
  </sheetPr>
  <dimension ref="B2:AG40"/>
  <sheetViews>
    <sheetView workbookViewId="0">
      <selection activeCell="C1" sqref="C1:J1"/>
    </sheetView>
  </sheetViews>
  <sheetFormatPr baseColWidth="10" defaultColWidth="11.42578125" defaultRowHeight="12.75" x14ac:dyDescent="0.25"/>
  <cols>
    <col min="1" max="1" width="2.7109375" style="15" customWidth="1"/>
    <col min="2" max="5" width="3.7109375" style="15" customWidth="1"/>
    <col min="6" max="17" width="3.140625" style="15" customWidth="1"/>
    <col min="18" max="21" width="3.7109375" style="15" customWidth="1"/>
    <col min="22" max="26" width="3.140625" style="15" customWidth="1"/>
    <col min="27" max="28" width="4.7109375" style="15" customWidth="1"/>
    <col min="29" max="33" width="3.140625" style="15" customWidth="1"/>
    <col min="34" max="16384" width="11.42578125" style="15"/>
  </cols>
  <sheetData>
    <row r="2" spans="2:33" x14ac:dyDescent="0.25">
      <c r="B2" s="13"/>
      <c r="C2" s="14"/>
      <c r="D2" s="14"/>
      <c r="E2" s="14"/>
      <c r="F2" s="14"/>
      <c r="G2" s="14"/>
      <c r="H2" s="14"/>
      <c r="I2" s="81" t="s">
        <v>22</v>
      </c>
      <c r="J2" s="82"/>
      <c r="K2" s="82"/>
      <c r="L2" s="82"/>
      <c r="M2" s="82"/>
      <c r="N2" s="82"/>
      <c r="O2" s="82"/>
      <c r="P2" s="82"/>
      <c r="Q2" s="82"/>
      <c r="R2" s="82"/>
      <c r="S2" s="82"/>
      <c r="T2" s="82"/>
      <c r="U2" s="82"/>
      <c r="V2" s="82"/>
      <c r="W2" s="82"/>
      <c r="X2" s="82"/>
      <c r="Y2" s="82"/>
      <c r="Z2" s="82"/>
      <c r="AA2" s="82"/>
      <c r="AB2" s="82"/>
      <c r="AC2" s="82"/>
      <c r="AD2" s="82"/>
      <c r="AE2" s="82"/>
      <c r="AF2" s="82"/>
      <c r="AG2" s="83"/>
    </row>
    <row r="3" spans="2:33" ht="14.25" customHeight="1" x14ac:dyDescent="0.25">
      <c r="B3" s="16"/>
      <c r="I3" s="84"/>
      <c r="J3" s="85"/>
      <c r="K3" s="85"/>
      <c r="L3" s="85"/>
      <c r="M3" s="85"/>
      <c r="N3" s="85"/>
      <c r="O3" s="85"/>
      <c r="P3" s="85"/>
      <c r="Q3" s="85"/>
      <c r="R3" s="85"/>
      <c r="S3" s="85"/>
      <c r="T3" s="85"/>
      <c r="U3" s="85"/>
      <c r="V3" s="85"/>
      <c r="W3" s="85"/>
      <c r="X3" s="85"/>
      <c r="Y3" s="85"/>
      <c r="Z3" s="85"/>
      <c r="AA3" s="85"/>
      <c r="AB3" s="85"/>
      <c r="AC3" s="85"/>
      <c r="AD3" s="85"/>
      <c r="AE3" s="85"/>
      <c r="AF3" s="85"/>
      <c r="AG3" s="86"/>
    </row>
    <row r="4" spans="2:33" x14ac:dyDescent="0.25">
      <c r="B4" s="17"/>
      <c r="C4" s="18"/>
      <c r="D4" s="18"/>
      <c r="E4" s="18"/>
      <c r="F4" s="18"/>
      <c r="G4" s="18"/>
      <c r="H4" s="18"/>
      <c r="I4" s="87"/>
      <c r="J4" s="88"/>
      <c r="K4" s="88"/>
      <c r="L4" s="88"/>
      <c r="M4" s="88"/>
      <c r="N4" s="88"/>
      <c r="O4" s="88"/>
      <c r="P4" s="88"/>
      <c r="Q4" s="88"/>
      <c r="R4" s="88"/>
      <c r="S4" s="88"/>
      <c r="T4" s="88"/>
      <c r="U4" s="88"/>
      <c r="V4" s="88"/>
      <c r="W4" s="88"/>
      <c r="X4" s="88"/>
      <c r="Y4" s="88"/>
      <c r="Z4" s="88"/>
      <c r="AA4" s="88"/>
      <c r="AB4" s="88"/>
      <c r="AC4" s="88"/>
      <c r="AD4" s="88"/>
      <c r="AE4" s="88"/>
      <c r="AF4" s="88"/>
      <c r="AG4" s="89"/>
    </row>
    <row r="6" spans="2:33" ht="6" customHeight="1" x14ac:dyDescent="0.25"/>
    <row r="7" spans="2:33" s="23" customFormat="1" ht="9" x14ac:dyDescent="0.25">
      <c r="B7" s="19"/>
      <c r="C7" s="20"/>
      <c r="D7" s="20"/>
      <c r="E7" s="20"/>
      <c r="F7" s="20"/>
      <c r="G7" s="20"/>
      <c r="H7" s="20"/>
      <c r="I7" s="20"/>
      <c r="J7" s="20"/>
      <c r="K7" s="20"/>
      <c r="L7" s="21"/>
      <c r="M7" s="20"/>
      <c r="N7" s="20"/>
      <c r="O7" s="20"/>
      <c r="P7" s="20"/>
      <c r="Q7" s="20"/>
      <c r="R7" s="20"/>
      <c r="S7" s="20"/>
      <c r="T7" s="21"/>
      <c r="U7" s="20"/>
      <c r="V7" s="20"/>
      <c r="W7" s="20"/>
      <c r="X7" s="20"/>
      <c r="Y7" s="20"/>
      <c r="Z7" s="20"/>
      <c r="AA7" s="20"/>
      <c r="AB7" s="20"/>
      <c r="AC7" s="20"/>
      <c r="AD7" s="20"/>
      <c r="AE7" s="20"/>
      <c r="AF7" s="20"/>
      <c r="AG7" s="22"/>
    </row>
    <row r="8" spans="2:33" s="25" customFormat="1" ht="8.25" customHeight="1" x14ac:dyDescent="0.25">
      <c r="B8" s="24"/>
    </row>
    <row r="9" spans="2:33" s="25" customFormat="1" ht="15" x14ac:dyDescent="0.25">
      <c r="B9" s="40" t="s">
        <v>21</v>
      </c>
      <c r="E9" s="90"/>
      <c r="F9" s="90"/>
      <c r="G9" s="90"/>
      <c r="H9" s="90"/>
      <c r="I9" s="90"/>
      <c r="J9" s="90"/>
      <c r="K9" s="90"/>
      <c r="L9" s="90"/>
      <c r="M9" s="90"/>
      <c r="N9" s="90"/>
      <c r="O9" s="26" t="s">
        <v>24</v>
      </c>
      <c r="P9" s="27"/>
      <c r="Q9" s="27"/>
      <c r="R9" s="91"/>
      <c r="S9" s="91"/>
      <c r="T9" s="91"/>
      <c r="U9" s="92" t="s">
        <v>27</v>
      </c>
      <c r="V9" s="92"/>
      <c r="W9" s="91"/>
      <c r="X9" s="91"/>
      <c r="Y9" s="91"/>
      <c r="Z9" s="91"/>
      <c r="AA9" s="91"/>
      <c r="AB9" s="91"/>
      <c r="AC9" s="91"/>
      <c r="AD9" s="91"/>
      <c r="AE9" s="91"/>
      <c r="AF9" s="91"/>
      <c r="AG9" s="91"/>
    </row>
    <row r="10" spans="2:33" s="25" customFormat="1" ht="22.5" customHeight="1" x14ac:dyDescent="0.25">
      <c r="B10" s="28" t="s">
        <v>23</v>
      </c>
      <c r="E10" s="79"/>
      <c r="F10" s="79"/>
      <c r="G10" s="79"/>
      <c r="H10" s="79"/>
      <c r="I10" s="79"/>
      <c r="J10" s="79"/>
      <c r="K10" s="79"/>
      <c r="L10" s="79"/>
      <c r="M10" s="79"/>
      <c r="N10" s="79"/>
      <c r="O10" s="28" t="s">
        <v>26</v>
      </c>
      <c r="P10" s="27"/>
      <c r="Q10" s="27"/>
      <c r="S10" s="80"/>
      <c r="T10" s="80"/>
      <c r="U10" s="80"/>
      <c r="V10" s="80"/>
      <c r="W10" s="80"/>
      <c r="X10" s="80"/>
      <c r="Y10" s="80"/>
      <c r="Z10" s="80"/>
      <c r="AA10" s="80"/>
      <c r="AB10" s="80"/>
      <c r="AC10" s="80"/>
      <c r="AD10" s="80"/>
      <c r="AE10" s="80"/>
      <c r="AF10" s="80"/>
      <c r="AG10" s="80"/>
    </row>
    <row r="11" spans="2:33" s="25" customFormat="1" ht="22.5" customHeight="1" x14ac:dyDescent="0.25">
      <c r="B11" s="28" t="s">
        <v>30</v>
      </c>
      <c r="C11" s="28"/>
      <c r="D11" s="28"/>
      <c r="E11" s="28"/>
      <c r="F11" s="28"/>
      <c r="G11" s="95"/>
      <c r="H11" s="95"/>
      <c r="I11" s="95"/>
      <c r="J11" s="95"/>
      <c r="K11" s="95"/>
      <c r="L11" s="95"/>
      <c r="M11" s="95"/>
      <c r="N11" s="95"/>
      <c r="O11" s="28" t="s">
        <v>31</v>
      </c>
      <c r="P11" s="27"/>
      <c r="Q11" s="27"/>
      <c r="S11" s="91"/>
      <c r="T11" s="91"/>
      <c r="U11" s="91"/>
      <c r="V11" s="91"/>
      <c r="W11" s="91"/>
      <c r="X11" s="91"/>
      <c r="Y11" s="91"/>
      <c r="Z11" s="91"/>
      <c r="AA11" s="91"/>
      <c r="AB11" s="91"/>
      <c r="AC11" s="91"/>
      <c r="AD11" s="91"/>
      <c r="AE11" s="91"/>
      <c r="AF11" s="91"/>
      <c r="AG11" s="91"/>
    </row>
    <row r="12" spans="2:33" s="25" customFormat="1" ht="9" customHeight="1" x14ac:dyDescent="0.25">
      <c r="B12" s="29"/>
    </row>
    <row r="13" spans="2:33" s="25" customFormat="1" ht="45.75" customHeight="1" thickBot="1" x14ac:dyDescent="0.3">
      <c r="B13" s="29"/>
      <c r="C13" s="30"/>
      <c r="L13" s="30"/>
      <c r="M13" s="31"/>
      <c r="N13" s="31"/>
      <c r="O13" s="31"/>
      <c r="P13" s="31"/>
      <c r="Q13" s="31"/>
      <c r="R13" s="31"/>
      <c r="S13" s="31"/>
      <c r="T13" s="31"/>
      <c r="U13" s="31"/>
      <c r="V13" s="31"/>
      <c r="W13" s="31"/>
      <c r="X13" s="31"/>
      <c r="Y13" s="31"/>
      <c r="Z13" s="31"/>
      <c r="AA13" s="31"/>
      <c r="AB13" s="31"/>
      <c r="AC13" s="31"/>
      <c r="AD13" s="31"/>
      <c r="AE13" s="31"/>
      <c r="AF13" s="31"/>
      <c r="AG13" s="31"/>
    </row>
    <row r="14" spans="2:33" s="25" customFormat="1" ht="45.75" customHeight="1" thickBot="1" x14ac:dyDescent="0.3">
      <c r="B14" s="96" t="s">
        <v>88</v>
      </c>
      <c r="C14" s="96"/>
      <c r="D14" s="96"/>
      <c r="E14" s="96"/>
      <c r="F14" s="96"/>
      <c r="G14" s="96"/>
      <c r="H14" s="96"/>
      <c r="I14" s="96"/>
      <c r="J14" s="96" t="s">
        <v>89</v>
      </c>
      <c r="K14" s="96"/>
      <c r="L14" s="96"/>
      <c r="M14" s="96"/>
      <c r="N14" s="96" t="s">
        <v>90</v>
      </c>
      <c r="O14" s="96"/>
      <c r="P14" s="96"/>
      <c r="Q14" s="96"/>
      <c r="R14" s="96"/>
      <c r="S14" s="96"/>
      <c r="T14" s="96"/>
      <c r="U14" s="97" t="s">
        <v>91</v>
      </c>
      <c r="V14" s="97"/>
      <c r="W14" s="97"/>
      <c r="X14" s="97"/>
      <c r="Y14" s="97"/>
      <c r="Z14" s="97"/>
      <c r="AA14" s="97"/>
      <c r="AB14" s="97"/>
      <c r="AC14" s="96" t="s">
        <v>87</v>
      </c>
      <c r="AD14" s="96"/>
      <c r="AE14" s="96"/>
      <c r="AF14" s="96"/>
      <c r="AG14" s="96"/>
    </row>
    <row r="15" spans="2:33" s="25" customFormat="1" ht="80.099999999999994" customHeight="1" x14ac:dyDescent="0.25">
      <c r="B15" s="98">
        <v>1</v>
      </c>
      <c r="C15" s="99"/>
      <c r="D15" s="99"/>
      <c r="E15" s="100"/>
      <c r="F15" s="101"/>
      <c r="G15" s="101"/>
      <c r="H15" s="101"/>
      <c r="I15" s="101"/>
      <c r="J15" s="102"/>
      <c r="K15" s="101"/>
      <c r="L15" s="101"/>
      <c r="M15" s="101"/>
      <c r="N15" s="101"/>
      <c r="O15" s="101"/>
      <c r="P15" s="101"/>
      <c r="Q15" s="101"/>
      <c r="R15" s="101"/>
      <c r="S15" s="101"/>
      <c r="T15" s="101"/>
      <c r="U15" s="103"/>
      <c r="V15" s="103"/>
      <c r="W15" s="103"/>
      <c r="X15" s="103"/>
      <c r="Y15" s="103"/>
      <c r="Z15" s="103"/>
      <c r="AA15" s="103"/>
      <c r="AB15" s="103"/>
      <c r="AC15" s="93"/>
      <c r="AD15" s="93"/>
      <c r="AE15" s="93"/>
      <c r="AF15" s="93"/>
      <c r="AG15" s="94"/>
    </row>
    <row r="16" spans="2:33" s="25" customFormat="1" ht="80.099999999999994" customHeight="1" x14ac:dyDescent="0.25">
      <c r="B16" s="98">
        <v>2</v>
      </c>
      <c r="C16" s="99"/>
      <c r="D16" s="99"/>
      <c r="E16" s="100"/>
      <c r="F16" s="104"/>
      <c r="G16" s="104"/>
      <c r="H16" s="104"/>
      <c r="I16" s="104"/>
      <c r="J16" s="102"/>
      <c r="K16" s="101"/>
      <c r="L16" s="101"/>
      <c r="M16" s="101"/>
      <c r="N16" s="104"/>
      <c r="O16" s="104"/>
      <c r="P16" s="104"/>
      <c r="Q16" s="104"/>
      <c r="R16" s="104"/>
      <c r="S16" s="104"/>
      <c r="T16" s="104"/>
      <c r="U16" s="105"/>
      <c r="V16" s="105"/>
      <c r="W16" s="105"/>
      <c r="X16" s="105"/>
      <c r="Y16" s="105"/>
      <c r="Z16" s="105"/>
      <c r="AA16" s="105"/>
      <c r="AB16" s="105"/>
      <c r="AC16" s="106"/>
      <c r="AD16" s="106"/>
      <c r="AE16" s="106"/>
      <c r="AF16" s="106"/>
      <c r="AG16" s="107"/>
    </row>
    <row r="17" spans="2:33" s="25" customFormat="1" ht="80.099999999999994" hidden="1" customHeight="1" x14ac:dyDescent="0.25">
      <c r="B17" s="98">
        <v>3</v>
      </c>
      <c r="C17" s="99"/>
      <c r="D17" s="99"/>
      <c r="E17" s="100"/>
      <c r="F17" s="113"/>
      <c r="G17" s="114"/>
      <c r="H17" s="114"/>
      <c r="I17" s="114"/>
      <c r="J17" s="114"/>
      <c r="K17" s="114"/>
      <c r="L17" s="114"/>
      <c r="M17" s="114"/>
      <c r="N17" s="114"/>
      <c r="O17" s="114"/>
      <c r="P17" s="114"/>
      <c r="Q17" s="115"/>
      <c r="R17" s="98">
        <v>4</v>
      </c>
      <c r="S17" s="99"/>
      <c r="T17" s="99"/>
      <c r="U17" s="100"/>
      <c r="V17" s="116"/>
      <c r="W17" s="117"/>
      <c r="X17" s="117"/>
      <c r="Y17" s="117"/>
      <c r="Z17" s="117"/>
      <c r="AA17" s="117"/>
      <c r="AB17" s="117"/>
      <c r="AC17" s="117"/>
      <c r="AD17" s="117"/>
      <c r="AE17" s="117"/>
      <c r="AF17" s="117"/>
      <c r="AG17" s="118"/>
    </row>
    <row r="18" spans="2:33" s="25" customFormat="1" ht="80.099999999999994" hidden="1" customHeight="1" x14ac:dyDescent="0.25">
      <c r="B18" s="98">
        <v>5</v>
      </c>
      <c r="C18" s="99"/>
      <c r="D18" s="99"/>
      <c r="E18" s="100"/>
      <c r="F18" s="113"/>
      <c r="G18" s="114"/>
      <c r="H18" s="114"/>
      <c r="I18" s="114"/>
      <c r="J18" s="114"/>
      <c r="K18" s="114"/>
      <c r="L18" s="114"/>
      <c r="M18" s="114"/>
      <c r="N18" s="114"/>
      <c r="O18" s="114"/>
      <c r="P18" s="114"/>
      <c r="Q18" s="115"/>
      <c r="R18" s="98">
        <v>6</v>
      </c>
      <c r="S18" s="99"/>
      <c r="T18" s="99"/>
      <c r="U18" s="100"/>
      <c r="V18" s="113"/>
      <c r="W18" s="114"/>
      <c r="X18" s="114"/>
      <c r="Y18" s="114"/>
      <c r="Z18" s="114"/>
      <c r="AA18" s="114"/>
      <c r="AB18" s="114"/>
      <c r="AC18" s="114"/>
      <c r="AD18" s="114"/>
      <c r="AE18" s="114"/>
      <c r="AF18" s="114"/>
      <c r="AG18" s="115"/>
    </row>
    <row r="19" spans="2:33" s="25" customFormat="1" ht="80.099999999999994" hidden="1" customHeight="1" x14ac:dyDescent="0.25">
      <c r="B19" s="98">
        <v>7</v>
      </c>
      <c r="C19" s="99"/>
      <c r="D19" s="99"/>
      <c r="E19" s="100"/>
      <c r="F19" s="113"/>
      <c r="G19" s="114"/>
      <c r="H19" s="114"/>
      <c r="I19" s="114"/>
      <c r="J19" s="114"/>
      <c r="K19" s="114"/>
      <c r="L19" s="114"/>
      <c r="M19" s="114"/>
      <c r="N19" s="114"/>
      <c r="O19" s="114"/>
      <c r="P19" s="114"/>
      <c r="Q19" s="115"/>
      <c r="R19" s="98">
        <v>8</v>
      </c>
      <c r="S19" s="99"/>
      <c r="T19" s="99"/>
      <c r="U19" s="100"/>
      <c r="V19" s="113"/>
      <c r="W19" s="114"/>
      <c r="X19" s="114"/>
      <c r="Y19" s="114"/>
      <c r="Z19" s="114"/>
      <c r="AA19" s="114"/>
      <c r="AB19" s="114"/>
      <c r="AC19" s="114"/>
      <c r="AD19" s="114"/>
      <c r="AE19" s="114"/>
      <c r="AF19" s="114"/>
      <c r="AG19" s="115"/>
    </row>
    <row r="20" spans="2:33" s="25" customFormat="1" x14ac:dyDescent="0.25"/>
    <row r="21" spans="2:33" s="25" customFormat="1" x14ac:dyDescent="0.25"/>
    <row r="22" spans="2:33" s="25" customFormat="1" ht="30" customHeight="1" x14ac:dyDescent="0.25">
      <c r="B22" s="108" t="s">
        <v>28</v>
      </c>
      <c r="C22" s="108"/>
      <c r="D22" s="108"/>
      <c r="E22" s="108"/>
      <c r="F22" s="108"/>
      <c r="G22" s="108"/>
      <c r="H22" s="108"/>
      <c r="I22" s="108"/>
      <c r="J22" s="109"/>
      <c r="K22" s="110"/>
      <c r="L22" s="110"/>
      <c r="M22" s="110"/>
      <c r="N22" s="111"/>
      <c r="P22" s="112" t="s">
        <v>29</v>
      </c>
      <c r="Q22" s="112"/>
      <c r="R22" s="112"/>
      <c r="S22" s="112"/>
      <c r="T22" s="112"/>
      <c r="U22" s="112"/>
      <c r="V22" s="112"/>
      <c r="W22" s="112"/>
      <c r="X22" s="112"/>
      <c r="Y22" s="112"/>
      <c r="Z22" s="112"/>
      <c r="AA22" s="112"/>
      <c r="AB22" s="112"/>
      <c r="AC22" s="109"/>
      <c r="AD22" s="110"/>
      <c r="AE22" s="110"/>
      <c r="AF22" s="110"/>
      <c r="AG22" s="111"/>
    </row>
    <row r="23" spans="2:33" s="25" customFormat="1" x14ac:dyDescent="0.25"/>
    <row r="24" spans="2:33" s="25" customFormat="1" x14ac:dyDescent="0.25"/>
    <row r="25" spans="2:33" s="25" customFormat="1" x14ac:dyDescent="0.25"/>
    <row r="26" spans="2:33" s="25" customFormat="1" x14ac:dyDescent="0.25"/>
    <row r="27" spans="2:33" s="25" customFormat="1" x14ac:dyDescent="0.25"/>
    <row r="28" spans="2:33" s="25" customFormat="1" x14ac:dyDescent="0.25"/>
    <row r="29" spans="2:33" s="25" customFormat="1" x14ac:dyDescent="0.25"/>
    <row r="30" spans="2:33" s="25" customFormat="1" x14ac:dyDescent="0.25"/>
    <row r="31" spans="2:33" s="25" customFormat="1" x14ac:dyDescent="0.25"/>
    <row r="32" spans="2:33"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row r="40" s="25" customFormat="1" x14ac:dyDescent="0.25"/>
  </sheetData>
  <mergeCells count="42">
    <mergeCell ref="B19:E19"/>
    <mergeCell ref="F19:Q19"/>
    <mergeCell ref="R19:U19"/>
    <mergeCell ref="V19:AG19"/>
    <mergeCell ref="B22:I22"/>
    <mergeCell ref="J22:N22"/>
    <mergeCell ref="P22:AB22"/>
    <mergeCell ref="AC22:AG22"/>
    <mergeCell ref="B17:E17"/>
    <mergeCell ref="F17:Q17"/>
    <mergeCell ref="R17:U17"/>
    <mergeCell ref="V17:AG17"/>
    <mergeCell ref="B18:E18"/>
    <mergeCell ref="F18:Q18"/>
    <mergeCell ref="R18:U18"/>
    <mergeCell ref="V18:AG18"/>
    <mergeCell ref="AC16:AG16"/>
    <mergeCell ref="B15:E15"/>
    <mergeCell ref="F15:I15"/>
    <mergeCell ref="J15:M15"/>
    <mergeCell ref="N15:T15"/>
    <mergeCell ref="U15:AB15"/>
    <mergeCell ref="AC15:AG15"/>
    <mergeCell ref="B16:E16"/>
    <mergeCell ref="F16:I16"/>
    <mergeCell ref="J16:M16"/>
    <mergeCell ref="N16:T16"/>
    <mergeCell ref="U16:AB16"/>
    <mergeCell ref="G11:N11"/>
    <mergeCell ref="S11:AG11"/>
    <mergeCell ref="B14:I14"/>
    <mergeCell ref="J14:M14"/>
    <mergeCell ref="N14:T14"/>
    <mergeCell ref="U14:AB14"/>
    <mergeCell ref="AC14:AG14"/>
    <mergeCell ref="E10:N10"/>
    <mergeCell ref="S10:AG10"/>
    <mergeCell ref="I2:AG4"/>
    <mergeCell ref="E9:N9"/>
    <mergeCell ref="R9:T9"/>
    <mergeCell ref="U9:V9"/>
    <mergeCell ref="W9:AG9"/>
  </mergeCells>
  <dataValidations count="2">
    <dataValidation type="list" allowBlank="1" showInputMessage="1" showErrorMessage="1" sqref="G11:N11" xr:uid="{17BB7088-9ED7-4F0F-B435-C2DF8581E788}">
      <formula1>"Remise en état,Shampoing moquette"</formula1>
    </dataValidation>
    <dataValidation type="list" allowBlank="1" showInputMessage="1" showErrorMessage="1" sqref="S11:AG11" xr:uid="{B2E9F8DC-C8C5-46B9-B88A-FBBB54A4D31C}">
      <formula1>"Mensuelle,Trimestrielle,Annuelle"</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E656E91-968D-4A4C-A0E1-2A45C1037308}">
          <x14:formula1>
            <xm:f>'Table des locaux'!$A$2:$A$97</xm:f>
          </x14:formula1>
          <xm:sqref>S10:AG10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776D-B96F-477F-A718-31B431855BA6}">
  <sheetPr codeName="Feuil6">
    <pageSetUpPr fitToPage="1"/>
  </sheetPr>
  <dimension ref="B2:AG39"/>
  <sheetViews>
    <sheetView workbookViewId="0">
      <selection activeCell="C1" sqref="C1:J1"/>
    </sheetView>
  </sheetViews>
  <sheetFormatPr baseColWidth="10" defaultColWidth="11.42578125" defaultRowHeight="12.75" x14ac:dyDescent="0.25"/>
  <cols>
    <col min="1" max="1" width="2.7109375" style="15" customWidth="1"/>
    <col min="2" max="5" width="3.7109375" style="15" customWidth="1"/>
    <col min="6" max="17" width="3.140625" style="15" customWidth="1"/>
    <col min="18" max="21" width="3.7109375" style="15" customWidth="1"/>
    <col min="22" max="26" width="3.140625" style="15" customWidth="1"/>
    <col min="27" max="28" width="4.7109375" style="15" customWidth="1"/>
    <col min="29" max="33" width="3.140625" style="15" customWidth="1"/>
    <col min="34" max="16384" width="11.42578125" style="15"/>
  </cols>
  <sheetData>
    <row r="2" spans="2:33" x14ac:dyDescent="0.25">
      <c r="B2" s="13"/>
      <c r="C2" s="14"/>
      <c r="D2" s="14"/>
      <c r="E2" s="14"/>
      <c r="F2" s="14"/>
      <c r="G2" s="14"/>
      <c r="H2" s="14"/>
      <c r="I2" s="81" t="s">
        <v>22</v>
      </c>
      <c r="J2" s="82"/>
      <c r="K2" s="82"/>
      <c r="L2" s="82"/>
      <c r="M2" s="82"/>
      <c r="N2" s="82"/>
      <c r="O2" s="82"/>
      <c r="P2" s="82"/>
      <c r="Q2" s="82"/>
      <c r="R2" s="82"/>
      <c r="S2" s="82"/>
      <c r="T2" s="82"/>
      <c r="U2" s="82"/>
      <c r="V2" s="82"/>
      <c r="W2" s="82"/>
      <c r="X2" s="82"/>
      <c r="Y2" s="82"/>
      <c r="Z2" s="82"/>
      <c r="AA2" s="82"/>
      <c r="AB2" s="82"/>
      <c r="AC2" s="82"/>
      <c r="AD2" s="82"/>
      <c r="AE2" s="82"/>
      <c r="AF2" s="82"/>
      <c r="AG2" s="83"/>
    </row>
    <row r="3" spans="2:33" ht="14.25" customHeight="1" x14ac:dyDescent="0.25">
      <c r="B3" s="16"/>
      <c r="I3" s="84"/>
      <c r="J3" s="85"/>
      <c r="K3" s="85"/>
      <c r="L3" s="85"/>
      <c r="M3" s="85"/>
      <c r="N3" s="85"/>
      <c r="O3" s="85"/>
      <c r="P3" s="85"/>
      <c r="Q3" s="85"/>
      <c r="R3" s="85"/>
      <c r="S3" s="85"/>
      <c r="T3" s="85"/>
      <c r="U3" s="85"/>
      <c r="V3" s="85"/>
      <c r="W3" s="85"/>
      <c r="X3" s="85"/>
      <c r="Y3" s="85"/>
      <c r="Z3" s="85"/>
      <c r="AA3" s="85"/>
      <c r="AB3" s="85"/>
      <c r="AC3" s="85"/>
      <c r="AD3" s="85"/>
      <c r="AE3" s="85"/>
      <c r="AF3" s="85"/>
      <c r="AG3" s="86"/>
    </row>
    <row r="4" spans="2:33" x14ac:dyDescent="0.25">
      <c r="B4" s="17"/>
      <c r="C4" s="18"/>
      <c r="D4" s="18"/>
      <c r="E4" s="18"/>
      <c r="F4" s="18"/>
      <c r="G4" s="18"/>
      <c r="H4" s="18"/>
      <c r="I4" s="87"/>
      <c r="J4" s="88"/>
      <c r="K4" s="88"/>
      <c r="L4" s="88"/>
      <c r="M4" s="88"/>
      <c r="N4" s="88"/>
      <c r="O4" s="88"/>
      <c r="P4" s="88"/>
      <c r="Q4" s="88"/>
      <c r="R4" s="88"/>
      <c r="S4" s="88"/>
      <c r="T4" s="88"/>
      <c r="U4" s="88"/>
      <c r="V4" s="88"/>
      <c r="W4" s="88"/>
      <c r="X4" s="88"/>
      <c r="Y4" s="88"/>
      <c r="Z4" s="88"/>
      <c r="AA4" s="88"/>
      <c r="AB4" s="88"/>
      <c r="AC4" s="88"/>
      <c r="AD4" s="88"/>
      <c r="AE4" s="88"/>
      <c r="AF4" s="88"/>
      <c r="AG4" s="89"/>
    </row>
    <row r="6" spans="2:33" ht="6" customHeight="1" x14ac:dyDescent="0.25"/>
    <row r="7" spans="2:33" s="23" customFormat="1" ht="9" x14ac:dyDescent="0.25">
      <c r="B7" s="19"/>
      <c r="C7" s="20"/>
      <c r="D7" s="20"/>
      <c r="E7" s="20"/>
      <c r="F7" s="20"/>
      <c r="G7" s="20"/>
      <c r="H7" s="20"/>
      <c r="I7" s="20"/>
      <c r="J7" s="20"/>
      <c r="K7" s="20"/>
      <c r="L7" s="21"/>
      <c r="M7" s="20"/>
      <c r="N7" s="20"/>
      <c r="O7" s="20"/>
      <c r="P7" s="20"/>
      <c r="Q7" s="20"/>
      <c r="R7" s="20"/>
      <c r="S7" s="20"/>
      <c r="T7" s="21"/>
      <c r="U7" s="20"/>
      <c r="V7" s="20"/>
      <c r="W7" s="20"/>
      <c r="X7" s="20"/>
      <c r="Y7" s="20"/>
      <c r="Z7" s="20"/>
      <c r="AA7" s="20"/>
      <c r="AB7" s="20"/>
      <c r="AC7" s="20"/>
      <c r="AD7" s="20"/>
      <c r="AE7" s="20"/>
      <c r="AF7" s="20"/>
      <c r="AG7" s="22"/>
    </row>
    <row r="8" spans="2:33" s="25" customFormat="1" ht="8.25" customHeight="1" x14ac:dyDescent="0.25">
      <c r="B8" s="24"/>
    </row>
    <row r="9" spans="2:33" s="25" customFormat="1" ht="15" x14ac:dyDescent="0.25">
      <c r="B9" s="40" t="s">
        <v>21</v>
      </c>
      <c r="E9" s="90"/>
      <c r="F9" s="90"/>
      <c r="G9" s="90"/>
      <c r="H9" s="90"/>
      <c r="I9" s="90"/>
      <c r="J9" s="90"/>
      <c r="K9" s="90"/>
      <c r="L9" s="90"/>
      <c r="M9" s="90"/>
      <c r="N9" s="90"/>
      <c r="O9" s="26" t="s">
        <v>24</v>
      </c>
      <c r="P9" s="27"/>
      <c r="Q9" s="27"/>
      <c r="R9" s="91"/>
      <c r="S9" s="91"/>
      <c r="T9" s="91"/>
      <c r="U9" s="92" t="s">
        <v>27</v>
      </c>
      <c r="V9" s="92"/>
      <c r="W9" s="91"/>
      <c r="X9" s="91"/>
      <c r="Y9" s="91"/>
      <c r="Z9" s="91"/>
      <c r="AA9" s="91"/>
      <c r="AB9" s="91"/>
      <c r="AC9" s="91"/>
      <c r="AD9" s="91"/>
      <c r="AE9" s="91"/>
      <c r="AF9" s="91"/>
      <c r="AG9" s="91"/>
    </row>
    <row r="10" spans="2:33" s="25" customFormat="1" ht="22.5" customHeight="1" x14ac:dyDescent="0.25">
      <c r="B10" s="28" t="s">
        <v>23</v>
      </c>
      <c r="E10" s="79"/>
      <c r="F10" s="79"/>
      <c r="G10" s="79"/>
      <c r="H10" s="79"/>
      <c r="I10" s="79"/>
      <c r="J10" s="79"/>
      <c r="K10" s="79"/>
      <c r="L10" s="79"/>
      <c r="M10" s="79"/>
      <c r="N10" s="79"/>
      <c r="O10" s="28" t="s">
        <v>26</v>
      </c>
      <c r="P10" s="27"/>
      <c r="Q10" s="27"/>
      <c r="S10" s="80"/>
      <c r="T10" s="80"/>
      <c r="U10" s="80"/>
      <c r="V10" s="80"/>
      <c r="W10" s="80"/>
      <c r="X10" s="80"/>
      <c r="Y10" s="80"/>
      <c r="Z10" s="80"/>
      <c r="AA10" s="80"/>
      <c r="AB10" s="80"/>
      <c r="AC10" s="80"/>
      <c r="AD10" s="80"/>
      <c r="AE10" s="80"/>
      <c r="AF10" s="80"/>
      <c r="AG10" s="80"/>
    </row>
    <row r="11" spans="2:33" s="25" customFormat="1" ht="22.5" customHeight="1" x14ac:dyDescent="0.25">
      <c r="B11" s="28" t="s">
        <v>30</v>
      </c>
      <c r="C11" s="28"/>
      <c r="D11" s="28"/>
      <c r="E11" s="28"/>
      <c r="F11" s="28"/>
      <c r="G11" s="95"/>
      <c r="H11" s="95"/>
      <c r="I11" s="95"/>
      <c r="J11" s="95"/>
      <c r="K11" s="95"/>
      <c r="L11" s="95"/>
      <c r="M11" s="95"/>
      <c r="N11" s="95"/>
      <c r="O11" s="28" t="s">
        <v>31</v>
      </c>
      <c r="P11" s="27"/>
      <c r="Q11" s="27"/>
      <c r="S11" s="91"/>
      <c r="T11" s="91"/>
      <c r="U11" s="91"/>
      <c r="V11" s="91"/>
      <c r="W11" s="91"/>
      <c r="X11" s="91"/>
      <c r="Y11" s="91"/>
      <c r="Z11" s="91"/>
      <c r="AA11" s="91"/>
      <c r="AB11" s="91"/>
      <c r="AC11" s="91"/>
      <c r="AD11" s="91"/>
      <c r="AE11" s="91"/>
      <c r="AF11" s="91"/>
      <c r="AG11" s="91"/>
    </row>
    <row r="12" spans="2:33" s="25" customFormat="1" ht="9" customHeight="1" x14ac:dyDescent="0.25">
      <c r="B12" s="29"/>
    </row>
    <row r="13" spans="2:33" s="25" customFormat="1" ht="45.75" customHeight="1" thickBot="1" x14ac:dyDescent="0.3">
      <c r="B13" s="29"/>
      <c r="C13" s="30"/>
      <c r="L13" s="30"/>
      <c r="M13" s="31"/>
      <c r="N13" s="31"/>
      <c r="O13" s="31"/>
      <c r="P13" s="31"/>
      <c r="Q13" s="31"/>
      <c r="R13" s="31"/>
      <c r="S13" s="31"/>
      <c r="T13" s="31"/>
      <c r="U13" s="31"/>
      <c r="V13" s="31"/>
      <c r="W13" s="31"/>
      <c r="X13" s="31"/>
      <c r="Y13" s="31"/>
      <c r="Z13" s="31"/>
      <c r="AA13" s="31"/>
      <c r="AB13" s="31"/>
      <c r="AC13" s="31"/>
      <c r="AD13" s="31"/>
      <c r="AE13" s="31"/>
      <c r="AF13" s="31"/>
      <c r="AG13" s="31"/>
    </row>
    <row r="14" spans="2:33" s="25" customFormat="1" ht="45.75" customHeight="1" thickBot="1" x14ac:dyDescent="0.3">
      <c r="B14" s="96" t="s">
        <v>88</v>
      </c>
      <c r="C14" s="96"/>
      <c r="D14" s="96"/>
      <c r="E14" s="96"/>
      <c r="F14" s="96"/>
      <c r="G14" s="96"/>
      <c r="H14" s="96"/>
      <c r="I14" s="96"/>
      <c r="J14" s="96" t="s">
        <v>89</v>
      </c>
      <c r="K14" s="96"/>
      <c r="L14" s="96"/>
      <c r="M14" s="96"/>
      <c r="N14" s="96" t="s">
        <v>90</v>
      </c>
      <c r="O14" s="96"/>
      <c r="P14" s="96"/>
      <c r="Q14" s="96"/>
      <c r="R14" s="96"/>
      <c r="S14" s="96"/>
      <c r="T14" s="96"/>
      <c r="U14" s="97" t="s">
        <v>91</v>
      </c>
      <c r="V14" s="97"/>
      <c r="W14" s="97"/>
      <c r="X14" s="97"/>
      <c r="Y14" s="97"/>
      <c r="Z14" s="97"/>
      <c r="AA14" s="97"/>
      <c r="AB14" s="97"/>
      <c r="AC14" s="96" t="s">
        <v>87</v>
      </c>
      <c r="AD14" s="96"/>
      <c r="AE14" s="96"/>
      <c r="AF14" s="96"/>
      <c r="AG14" s="96"/>
    </row>
    <row r="15" spans="2:33" s="25" customFormat="1" ht="80.099999999999994" customHeight="1" x14ac:dyDescent="0.25">
      <c r="B15" s="98">
        <v>1</v>
      </c>
      <c r="C15" s="99"/>
      <c r="D15" s="99"/>
      <c r="E15" s="100"/>
      <c r="F15" s="101"/>
      <c r="G15" s="101"/>
      <c r="H15" s="101"/>
      <c r="I15" s="101"/>
      <c r="J15" s="102"/>
      <c r="K15" s="101"/>
      <c r="L15" s="101"/>
      <c r="M15" s="101"/>
      <c r="N15" s="101"/>
      <c r="O15" s="101"/>
      <c r="P15" s="101"/>
      <c r="Q15" s="101"/>
      <c r="R15" s="101"/>
      <c r="S15" s="101"/>
      <c r="T15" s="101"/>
      <c r="U15" s="103"/>
      <c r="V15" s="103"/>
      <c r="W15" s="103"/>
      <c r="X15" s="103"/>
      <c r="Y15" s="103"/>
      <c r="Z15" s="103"/>
      <c r="AA15" s="103"/>
      <c r="AB15" s="103"/>
      <c r="AC15" s="93"/>
      <c r="AD15" s="93"/>
      <c r="AE15" s="93"/>
      <c r="AF15" s="93"/>
      <c r="AG15" s="94"/>
    </row>
    <row r="16" spans="2:33" s="25" customFormat="1" ht="80.099999999999994" hidden="1" customHeight="1" x14ac:dyDescent="0.25">
      <c r="B16" s="98">
        <v>3</v>
      </c>
      <c r="C16" s="99"/>
      <c r="D16" s="99"/>
      <c r="E16" s="100"/>
      <c r="F16" s="113"/>
      <c r="G16" s="114"/>
      <c r="H16" s="114"/>
      <c r="I16" s="114"/>
      <c r="J16" s="114"/>
      <c r="K16" s="114"/>
      <c r="L16" s="114"/>
      <c r="M16" s="114"/>
      <c r="N16" s="114"/>
      <c r="O16" s="114"/>
      <c r="P16" s="114"/>
      <c r="Q16" s="115"/>
      <c r="R16" s="98">
        <v>4</v>
      </c>
      <c r="S16" s="99"/>
      <c r="T16" s="99"/>
      <c r="U16" s="100"/>
      <c r="V16" s="116"/>
      <c r="W16" s="117"/>
      <c r="X16" s="117"/>
      <c r="Y16" s="117"/>
      <c r="Z16" s="117"/>
      <c r="AA16" s="117"/>
      <c r="AB16" s="117"/>
      <c r="AC16" s="117"/>
      <c r="AD16" s="117"/>
      <c r="AE16" s="117"/>
      <c r="AF16" s="117"/>
      <c r="AG16" s="118"/>
    </row>
    <row r="17" spans="2:33" s="25" customFormat="1" ht="80.099999999999994" hidden="1" customHeight="1" x14ac:dyDescent="0.25">
      <c r="B17" s="98">
        <v>5</v>
      </c>
      <c r="C17" s="99"/>
      <c r="D17" s="99"/>
      <c r="E17" s="100"/>
      <c r="F17" s="113"/>
      <c r="G17" s="114"/>
      <c r="H17" s="114"/>
      <c r="I17" s="114"/>
      <c r="J17" s="114"/>
      <c r="K17" s="114"/>
      <c r="L17" s="114"/>
      <c r="M17" s="114"/>
      <c r="N17" s="114"/>
      <c r="O17" s="114"/>
      <c r="P17" s="114"/>
      <c r="Q17" s="115"/>
      <c r="R17" s="98">
        <v>6</v>
      </c>
      <c r="S17" s="99"/>
      <c r="T17" s="99"/>
      <c r="U17" s="100"/>
      <c r="V17" s="113"/>
      <c r="W17" s="114"/>
      <c r="X17" s="114"/>
      <c r="Y17" s="114"/>
      <c r="Z17" s="114"/>
      <c r="AA17" s="114"/>
      <c r="AB17" s="114"/>
      <c r="AC17" s="114"/>
      <c r="AD17" s="114"/>
      <c r="AE17" s="114"/>
      <c r="AF17" s="114"/>
      <c r="AG17" s="115"/>
    </row>
    <row r="18" spans="2:33" s="25" customFormat="1" ht="80.099999999999994" hidden="1" customHeight="1" x14ac:dyDescent="0.25">
      <c r="B18" s="98">
        <v>7</v>
      </c>
      <c r="C18" s="99"/>
      <c r="D18" s="99"/>
      <c r="E18" s="100"/>
      <c r="F18" s="113"/>
      <c r="G18" s="114"/>
      <c r="H18" s="114"/>
      <c r="I18" s="114"/>
      <c r="J18" s="114"/>
      <c r="K18" s="114"/>
      <c r="L18" s="114"/>
      <c r="M18" s="114"/>
      <c r="N18" s="114"/>
      <c r="O18" s="114"/>
      <c r="P18" s="114"/>
      <c r="Q18" s="115"/>
      <c r="R18" s="98">
        <v>8</v>
      </c>
      <c r="S18" s="99"/>
      <c r="T18" s="99"/>
      <c r="U18" s="100"/>
      <c r="V18" s="113"/>
      <c r="W18" s="114"/>
      <c r="X18" s="114"/>
      <c r="Y18" s="114"/>
      <c r="Z18" s="114"/>
      <c r="AA18" s="114"/>
      <c r="AB18" s="114"/>
      <c r="AC18" s="114"/>
      <c r="AD18" s="114"/>
      <c r="AE18" s="114"/>
      <c r="AF18" s="114"/>
      <c r="AG18" s="115"/>
    </row>
    <row r="19" spans="2:33" s="25" customFormat="1" x14ac:dyDescent="0.25"/>
    <row r="20" spans="2:33" s="25" customFormat="1" x14ac:dyDescent="0.25"/>
    <row r="21" spans="2:33" s="25" customFormat="1" ht="30" customHeight="1" x14ac:dyDescent="0.25">
      <c r="B21" s="108" t="s">
        <v>28</v>
      </c>
      <c r="C21" s="108"/>
      <c r="D21" s="108"/>
      <c r="E21" s="108"/>
      <c r="F21" s="108"/>
      <c r="G21" s="108"/>
      <c r="H21" s="108"/>
      <c r="I21" s="108"/>
      <c r="J21" s="109"/>
      <c r="K21" s="110"/>
      <c r="L21" s="110"/>
      <c r="M21" s="110"/>
      <c r="N21" s="111"/>
      <c r="P21" s="112" t="s">
        <v>29</v>
      </c>
      <c r="Q21" s="112"/>
      <c r="R21" s="112"/>
      <c r="S21" s="112"/>
      <c r="T21" s="112"/>
      <c r="U21" s="112"/>
      <c r="V21" s="112"/>
      <c r="W21" s="112"/>
      <c r="X21" s="112"/>
      <c r="Y21" s="112"/>
      <c r="Z21" s="112"/>
      <c r="AA21" s="112"/>
      <c r="AB21" s="112"/>
      <c r="AC21" s="109"/>
      <c r="AD21" s="110"/>
      <c r="AE21" s="110"/>
      <c r="AF21" s="110"/>
      <c r="AG21" s="111"/>
    </row>
    <row r="22" spans="2:33" s="25" customFormat="1" x14ac:dyDescent="0.25"/>
    <row r="23" spans="2:33" s="25" customFormat="1" x14ac:dyDescent="0.25"/>
    <row r="24" spans="2:33" s="25" customFormat="1" x14ac:dyDescent="0.25"/>
    <row r="25" spans="2:33" s="25" customFormat="1" x14ac:dyDescent="0.25"/>
    <row r="26" spans="2:33" s="25" customFormat="1" x14ac:dyDescent="0.25"/>
    <row r="27" spans="2:33" s="25" customFormat="1" x14ac:dyDescent="0.25"/>
    <row r="28" spans="2:33" s="25" customFormat="1" x14ac:dyDescent="0.25"/>
    <row r="29" spans="2:33" s="25" customFormat="1" x14ac:dyDescent="0.25"/>
    <row r="30" spans="2:33" s="25" customFormat="1" x14ac:dyDescent="0.25"/>
    <row r="31" spans="2:33" s="25" customFormat="1" x14ac:dyDescent="0.25"/>
    <row r="32" spans="2:33"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sheetData>
  <mergeCells count="36">
    <mergeCell ref="B18:E18"/>
    <mergeCell ref="F18:Q18"/>
    <mergeCell ref="R18:U18"/>
    <mergeCell ref="V18:AG18"/>
    <mergeCell ref="B21:I21"/>
    <mergeCell ref="J21:N21"/>
    <mergeCell ref="P21:AB21"/>
    <mergeCell ref="AC21:AG21"/>
    <mergeCell ref="B16:E16"/>
    <mergeCell ref="F16:Q16"/>
    <mergeCell ref="R16:U16"/>
    <mergeCell ref="V16:AG16"/>
    <mergeCell ref="B17:E17"/>
    <mergeCell ref="F17:Q17"/>
    <mergeCell ref="R17:U17"/>
    <mergeCell ref="V17:AG17"/>
    <mergeCell ref="AC15:AG15"/>
    <mergeCell ref="G11:N11"/>
    <mergeCell ref="S11:AG11"/>
    <mergeCell ref="B14:I14"/>
    <mergeCell ref="J14:M14"/>
    <mergeCell ref="N14:T14"/>
    <mergeCell ref="U14:AB14"/>
    <mergeCell ref="AC14:AG14"/>
    <mergeCell ref="B15:E15"/>
    <mergeCell ref="F15:I15"/>
    <mergeCell ref="J15:M15"/>
    <mergeCell ref="N15:T15"/>
    <mergeCell ref="U15:AB15"/>
    <mergeCell ref="E10:N10"/>
    <mergeCell ref="S10:AG10"/>
    <mergeCell ref="I2:AG4"/>
    <mergeCell ref="E9:N9"/>
    <mergeCell ref="R9:T9"/>
    <mergeCell ref="U9:V9"/>
    <mergeCell ref="W9:AG9"/>
  </mergeCells>
  <dataValidations count="2">
    <dataValidation type="list" allowBlank="1" showInputMessage="1" showErrorMessage="1" sqref="S11:AG11" xr:uid="{EE2449E0-643D-4320-8B1B-C86E352EF7F9}">
      <formula1>"Mensuelle,Trimestrielle,Annuelle"</formula1>
    </dataValidation>
    <dataValidation type="list" allowBlank="1" showInputMessage="1" showErrorMessage="1" sqref="G11:N11" xr:uid="{79DCB390-189F-4C06-88AB-91D997236D74}">
      <formula1>"Remise en état,Shampoing moquette"</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19BD3E6-D697-429F-B3B8-AE7FC8321300}">
          <x14:formula1>
            <xm:f>'Table des locaux'!$A$2:$A$97</xm:f>
          </x14:formula1>
          <xm:sqref>S10:AG10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72"/>
  <sheetViews>
    <sheetView workbookViewId="0"/>
  </sheetViews>
  <sheetFormatPr baseColWidth="10" defaultColWidth="9.140625" defaultRowHeight="15" x14ac:dyDescent="0.25"/>
  <cols>
    <col min="1" max="1" width="10.28515625" customWidth="1"/>
    <col min="3" max="3" width="17.42578125" customWidth="1"/>
    <col min="4" max="4" width="18" customWidth="1"/>
    <col min="5" max="34" width="11.7109375" customWidth="1"/>
    <col min="35" max="35" width="17.5703125" customWidth="1"/>
  </cols>
  <sheetData>
    <row r="1" spans="1:6" ht="105" x14ac:dyDescent="0.25">
      <c r="A1" t="s">
        <v>5</v>
      </c>
    </row>
    <row r="3" spans="1:6" x14ac:dyDescent="0.25">
      <c r="C3" t="s">
        <v>8</v>
      </c>
      <c r="D3" s="1">
        <f ca="1">TODAY()</f>
        <v>44573</v>
      </c>
      <c r="E3" s="9"/>
    </row>
    <row r="4" spans="1:6" x14ac:dyDescent="0.25">
      <c r="D4">
        <v>5</v>
      </c>
    </row>
    <row r="5" spans="1:6" ht="30" x14ac:dyDescent="0.25">
      <c r="C5" t="s">
        <v>9</v>
      </c>
      <c r="D5">
        <f>ROWS(Activités[])</f>
        <v>96</v>
      </c>
    </row>
    <row r="6" spans="1:6" x14ac:dyDescent="0.25">
      <c r="E6" t="e">
        <f>NA()</f>
        <v>#N/A</v>
      </c>
    </row>
    <row r="7" spans="1:6" x14ac:dyDescent="0.25">
      <c r="E7" t="e">
        <f>NA()</f>
        <v>#N/A</v>
      </c>
    </row>
    <row r="8" spans="1:6" x14ac:dyDescent="0.25">
      <c r="E8" t="e">
        <f>NA()</f>
        <v>#N/A</v>
      </c>
    </row>
    <row r="9" spans="1:6" ht="30" x14ac:dyDescent="0.25">
      <c r="C9" s="9" t="s">
        <v>10</v>
      </c>
      <c r="D9">
        <f ca="1">SUMPRODUCT( ((Activités[DÉBUT]&gt;=FenêtreDateDébut)+(Activités[FIN]&gt;=FenêtreDateDébut)&gt;0)*(Activités[DÉBUT]&lt;=(FenêtreDateDébut+JoursFenêtre-1)) )</f>
        <v>1</v>
      </c>
      <c r="E9" t="e">
        <f>NA()</f>
        <v>#N/A</v>
      </c>
    </row>
    <row r="10" spans="1:6" x14ac:dyDescent="0.25">
      <c r="D10">
        <v>9</v>
      </c>
      <c r="E10" t="e">
        <f>NA()</f>
        <v>#N/A</v>
      </c>
    </row>
    <row r="11" spans="1:6" x14ac:dyDescent="0.25">
      <c r="D11">
        <f ca="1">D10-MIN(D10,D9)</f>
        <v>8</v>
      </c>
      <c r="E11" t="e">
        <f>NA()</f>
        <v>#N/A</v>
      </c>
    </row>
    <row r="12" spans="1:6" x14ac:dyDescent="0.25">
      <c r="E12" t="e">
        <f>NA()</f>
        <v>#N/A</v>
      </c>
    </row>
    <row r="13" spans="1:6" x14ac:dyDescent="0.25">
      <c r="C13" s="9"/>
      <c r="E13" t="e">
        <f>NA()</f>
        <v>#N/A</v>
      </c>
    </row>
    <row r="14" spans="1:6" x14ac:dyDescent="0.25">
      <c r="C14" s="9"/>
      <c r="E14" t="e">
        <f>NA()</f>
        <v>#N/A</v>
      </c>
    </row>
    <row r="15" spans="1:6" x14ac:dyDescent="0.25">
      <c r="C15" s="9"/>
      <c r="E15">
        <f t="array" aca="1" ref="E15" ca="1">INDEX(Activités[RÉFÉRENCE],MATCH(1, ((Activités[DÉBUT]&gt;=FenêtreDateDébut)+(Activités[FIN]&gt;=FenêtreDateDébut)&gt;0)*(Activités[DÉBUT]&lt;=(FenêtreDateDébut+JoursFenêtre-1)), 0))</f>
        <v>-90</v>
      </c>
      <c r="F15" t="e">
        <f t="shared" ref="F15:F23" ca="1" si="0">OFFSET(E15,-$D$11,)</f>
        <v>#N/A</v>
      </c>
    </row>
    <row r="16" spans="1:6" x14ac:dyDescent="0.25">
      <c r="C16" s="9"/>
      <c r="E16" t="e">
        <f t="array" aca="1" ref="E16" ca="1">INDEX(Activités[RÉFÉRENCE],MATCH(1, (Activités[RÉFÉRENCE]&gt;E15)*((Activités[DÉBUT]&gt;=FenêtreDateDébut)+(Activités[FIN]&gt;=FenêtreDateDébut)&gt;0)*(Activités[DÉBUT]&lt;=(FenêtreDateDébut+JoursFenêtre-1)), 0))</f>
        <v>#N/A</v>
      </c>
      <c r="F16" t="e">
        <f t="shared" ca="1" si="0"/>
        <v>#N/A</v>
      </c>
    </row>
    <row r="17" spans="1:35" x14ac:dyDescent="0.25">
      <c r="C17" s="9"/>
      <c r="E17" t="e">
        <f t="array" aca="1" ref="E17" ca="1">INDEX(Activités[RÉFÉRENCE],MATCH(1, (Activités[RÉFÉRENCE]&gt;E16)*((Activités[DÉBUT]&gt;=FenêtreDateDébut)+(Activités[FIN]&gt;=FenêtreDateDébut)&gt;0)*(Activités[DÉBUT]&lt;=(FenêtreDateDébut+JoursFenêtre-1)), 0))</f>
        <v>#N/A</v>
      </c>
      <c r="F17" t="e">
        <f t="shared" ca="1" si="0"/>
        <v>#N/A</v>
      </c>
    </row>
    <row r="18" spans="1:35" x14ac:dyDescent="0.25">
      <c r="E18" t="e">
        <f t="array" aca="1" ref="E18" ca="1">INDEX(Activités[RÉFÉRENCE],MATCH(1, (Activités[RÉFÉRENCE]&gt;E17)*((Activités[DÉBUT]&gt;=FenêtreDateDébut)+(Activités[FIN]&gt;=FenêtreDateDébut)&gt;0)*(Activités[DÉBUT]&lt;=(FenêtreDateDébut+JoursFenêtre-1)), 0))</f>
        <v>#N/A</v>
      </c>
      <c r="F18" t="e">
        <f t="shared" ca="1" si="0"/>
        <v>#N/A</v>
      </c>
    </row>
    <row r="19" spans="1:35" x14ac:dyDescent="0.25">
      <c r="E19" t="e">
        <f t="array" aca="1" ref="E19" ca="1">INDEX(Activités[RÉFÉRENCE],MATCH(1, (Activités[RÉFÉRENCE]&gt;E18)*((Activités[DÉBUT]&gt;=FenêtreDateDébut)+(Activités[FIN]&gt;=FenêtreDateDébut)&gt;0)*(Activités[DÉBUT]&lt;=(FenêtreDateDébut+JoursFenêtre-1)), 0))</f>
        <v>#N/A</v>
      </c>
      <c r="F19" t="e">
        <f t="shared" ca="1" si="0"/>
        <v>#N/A</v>
      </c>
    </row>
    <row r="20" spans="1:35" x14ac:dyDescent="0.25">
      <c r="E20" t="e">
        <f t="array" aca="1" ref="E20" ca="1">INDEX(Activités[RÉFÉRENCE],MATCH(1, (Activités[RÉFÉRENCE]&gt;E19)*((Activités[DÉBUT]&gt;=FenêtreDateDébut)+(Activités[FIN]&gt;=FenêtreDateDébut)&gt;0)*(Activités[DÉBUT]&lt;=(FenêtreDateDébut+JoursFenêtre-1)), 0))</f>
        <v>#N/A</v>
      </c>
      <c r="F20" t="e">
        <f t="shared" ca="1" si="0"/>
        <v>#N/A</v>
      </c>
    </row>
    <row r="21" spans="1:35" x14ac:dyDescent="0.25">
      <c r="E21" t="e">
        <f t="array" aca="1" ref="E21" ca="1">INDEX(Activités[RÉFÉRENCE],MATCH(1, (Activités[RÉFÉRENCE]&gt;E20)*((Activités[DÉBUT]&gt;=FenêtreDateDébut)+(Activités[FIN]&gt;=FenêtreDateDébut)&gt;0)*(Activités[DÉBUT]&lt;=(FenêtreDateDébut+JoursFenêtre-1)), 0))</f>
        <v>#N/A</v>
      </c>
      <c r="F21" t="e">
        <f t="shared" ca="1" si="0"/>
        <v>#N/A</v>
      </c>
    </row>
    <row r="22" spans="1:35" x14ac:dyDescent="0.25">
      <c r="E22" t="e">
        <f t="array" aca="1" ref="E22" ca="1">INDEX(Activités[RÉFÉRENCE],MATCH(1, (Activités[RÉFÉRENCE]&gt;E21)*((Activités[DÉBUT]&gt;=FenêtreDateDébut)+(Activités[FIN]&gt;=FenêtreDateDébut)&gt;0)*(Activités[DÉBUT]&lt;=(FenêtreDateDébut+JoursFenêtre-1)), 0))</f>
        <v>#N/A</v>
      </c>
      <c r="F22" t="e">
        <f t="shared" ca="1" si="0"/>
        <v>#N/A</v>
      </c>
    </row>
    <row r="23" spans="1:35" x14ac:dyDescent="0.25">
      <c r="E23" t="e">
        <f t="array" aca="1" ref="E23" ca="1">INDEX(Activités[RÉFÉRENCE],MATCH(1, (Activités[RÉFÉRENCE]&gt;E22)*((Activités[DÉBUT]&gt;=FenêtreDateDébut)+(Activités[FIN]&gt;=FenêtreDateDébut)&gt;0)*(Activités[DÉBUT]&lt;=(FenêtreDateDébut+JoursFenêtre-1)), 0))</f>
        <v>#N/A</v>
      </c>
      <c r="F23">
        <f t="shared" ca="1" si="0"/>
        <v>-90</v>
      </c>
    </row>
    <row r="25" spans="1:35" ht="30" x14ac:dyDescent="0.25">
      <c r="C25" t="s">
        <v>11</v>
      </c>
      <c r="D25" s="1">
        <f ca="1">DateDébut+DécalageFenêtre</f>
        <v>44573</v>
      </c>
    </row>
    <row r="26" spans="1:35" x14ac:dyDescent="0.25">
      <c r="C26" t="s">
        <v>12</v>
      </c>
      <c r="D26">
        <v>0</v>
      </c>
    </row>
    <row r="28" spans="1:35" x14ac:dyDescent="0.25">
      <c r="C28" t="s">
        <v>13</v>
      </c>
      <c r="D28" s="10">
        <f ca="1">'Planification 2022'!D3</f>
        <v>44573</v>
      </c>
    </row>
    <row r="29" spans="1:35" x14ac:dyDescent="0.25">
      <c r="C29" t="s">
        <v>14</v>
      </c>
      <c r="D29">
        <v>30</v>
      </c>
    </row>
    <row r="31" spans="1:35" x14ac:dyDescent="0.25">
      <c r="A31" t="s">
        <v>6</v>
      </c>
      <c r="B31" t="s">
        <v>7</v>
      </c>
      <c r="C31" t="s">
        <v>15</v>
      </c>
      <c r="D31" t="s">
        <v>16</v>
      </c>
      <c r="E31" s="1">
        <f ca="1">FenêtreDateDébut</f>
        <v>44573</v>
      </c>
      <c r="F31" s="1">
        <f t="shared" ref="F31:AI31" ca="1" si="1">E31+1</f>
        <v>44574</v>
      </c>
      <c r="G31" s="1">
        <f t="shared" ca="1" si="1"/>
        <v>44575</v>
      </c>
      <c r="H31" s="1">
        <f t="shared" ca="1" si="1"/>
        <v>44576</v>
      </c>
      <c r="I31" s="1">
        <f t="shared" ca="1" si="1"/>
        <v>44577</v>
      </c>
      <c r="J31" s="1">
        <f t="shared" ca="1" si="1"/>
        <v>44578</v>
      </c>
      <c r="K31" s="1">
        <f t="shared" ca="1" si="1"/>
        <v>44579</v>
      </c>
      <c r="L31" s="1">
        <f t="shared" ca="1" si="1"/>
        <v>44580</v>
      </c>
      <c r="M31" s="1">
        <f t="shared" ca="1" si="1"/>
        <v>44581</v>
      </c>
      <c r="N31" s="1">
        <f t="shared" ca="1" si="1"/>
        <v>44582</v>
      </c>
      <c r="O31" s="1">
        <f t="shared" ca="1" si="1"/>
        <v>44583</v>
      </c>
      <c r="P31" s="1">
        <f t="shared" ca="1" si="1"/>
        <v>44584</v>
      </c>
      <c r="Q31" s="1">
        <f t="shared" ca="1" si="1"/>
        <v>44585</v>
      </c>
      <c r="R31" s="1">
        <f t="shared" ca="1" si="1"/>
        <v>44586</v>
      </c>
      <c r="S31" s="1">
        <f t="shared" ca="1" si="1"/>
        <v>44587</v>
      </c>
      <c r="T31" s="1">
        <f t="shared" ca="1" si="1"/>
        <v>44588</v>
      </c>
      <c r="U31" s="1">
        <f t="shared" ca="1" si="1"/>
        <v>44589</v>
      </c>
      <c r="V31" s="1">
        <f t="shared" ca="1" si="1"/>
        <v>44590</v>
      </c>
      <c r="W31" s="1">
        <f t="shared" ca="1" si="1"/>
        <v>44591</v>
      </c>
      <c r="X31" s="1">
        <f t="shared" ca="1" si="1"/>
        <v>44592</v>
      </c>
      <c r="Y31" s="1">
        <f t="shared" ca="1" si="1"/>
        <v>44593</v>
      </c>
      <c r="Z31" s="1">
        <f t="shared" ca="1" si="1"/>
        <v>44594</v>
      </c>
      <c r="AA31" s="1">
        <f t="shared" ca="1" si="1"/>
        <v>44595</v>
      </c>
      <c r="AB31" s="1">
        <f t="shared" ca="1" si="1"/>
        <v>44596</v>
      </c>
      <c r="AC31" s="1">
        <f t="shared" ca="1" si="1"/>
        <v>44597</v>
      </c>
      <c r="AD31" s="1">
        <f t="shared" ca="1" si="1"/>
        <v>44598</v>
      </c>
      <c r="AE31" s="1">
        <f t="shared" ca="1" si="1"/>
        <v>44599</v>
      </c>
      <c r="AF31" s="1">
        <f t="shared" ca="1" si="1"/>
        <v>44600</v>
      </c>
      <c r="AG31" s="1">
        <f t="shared" ca="1" si="1"/>
        <v>44601</v>
      </c>
      <c r="AH31" s="1">
        <f t="shared" ca="1" si="1"/>
        <v>44602</v>
      </c>
      <c r="AI31" s="1">
        <f t="shared" ca="1" si="1"/>
        <v>44603</v>
      </c>
    </row>
    <row r="32" spans="1:35" x14ac:dyDescent="0.25">
      <c r="A32">
        <v>11.3</v>
      </c>
      <c r="B32">
        <v>1</v>
      </c>
      <c r="C32" t="e">
        <f t="shared" ref="C32:C40" ca="1" si="2">F15</f>
        <v>#N/A</v>
      </c>
      <c r="D32" t="e">
        <f ca="1">INDEX(Activités[N° DE LOCAL],MATCH($C32,Activités[RÉFÉRENCE],0))</f>
        <v>#N/A</v>
      </c>
      <c r="E32" t="e">
        <f ca="1">CalcGrille</f>
        <v>#N/A</v>
      </c>
      <c r="F32" t="e">
        <f ca="1">CalcGrille</f>
        <v>#N/A</v>
      </c>
      <c r="G32" t="e">
        <f ca="1">CalcGrille</f>
        <v>#N/A</v>
      </c>
      <c r="H32" t="e">
        <f ca="1">CalcGrille</f>
        <v>#N/A</v>
      </c>
      <c r="I32" t="e">
        <f ca="1">CalcGrille</f>
        <v>#N/A</v>
      </c>
      <c r="J32" t="e">
        <f ca="1">CalcGrille</f>
        <v>#N/A</v>
      </c>
      <c r="K32" t="e">
        <f ca="1">CalcGrille</f>
        <v>#N/A</v>
      </c>
      <c r="L32" t="e">
        <f ca="1">CalcGrille</f>
        <v>#N/A</v>
      </c>
      <c r="M32" t="e">
        <f ca="1">CalcGrille</f>
        <v>#N/A</v>
      </c>
      <c r="N32" t="e">
        <f ca="1">CalcGrille</f>
        <v>#N/A</v>
      </c>
      <c r="O32" t="e">
        <f ca="1">CalcGrille</f>
        <v>#N/A</v>
      </c>
      <c r="P32" t="e">
        <f ca="1">CalcGrille</f>
        <v>#N/A</v>
      </c>
      <c r="Q32" t="e">
        <f ca="1">CalcGrille</f>
        <v>#N/A</v>
      </c>
      <c r="R32" t="e">
        <f ca="1">CalcGrille</f>
        <v>#N/A</v>
      </c>
      <c r="S32" t="e">
        <f ca="1">CalcGrille</f>
        <v>#N/A</v>
      </c>
      <c r="T32" t="e">
        <f ca="1">CalcGrille</f>
        <v>#N/A</v>
      </c>
      <c r="U32" t="e">
        <f ca="1">CalcGrille</f>
        <v>#N/A</v>
      </c>
      <c r="V32" t="e">
        <f ca="1">CalcGrille</f>
        <v>#N/A</v>
      </c>
      <c r="W32" t="e">
        <f ca="1">CalcGrille</f>
        <v>#N/A</v>
      </c>
      <c r="X32" t="e">
        <f ca="1">CalcGrille</f>
        <v>#N/A</v>
      </c>
      <c r="Y32" t="e">
        <f ca="1">CalcGrille</f>
        <v>#N/A</v>
      </c>
      <c r="Z32" t="e">
        <f ca="1">CalcGrille</f>
        <v>#N/A</v>
      </c>
      <c r="AA32" t="e">
        <f ca="1">CalcGrille</f>
        <v>#N/A</v>
      </c>
      <c r="AB32" t="e">
        <f ca="1">CalcGrille</f>
        <v>#N/A</v>
      </c>
      <c r="AC32" t="e">
        <f ca="1">CalcGrille</f>
        <v>#N/A</v>
      </c>
      <c r="AD32" t="e">
        <f ca="1">CalcGrille</f>
        <v>#N/A</v>
      </c>
      <c r="AE32" t="e">
        <f ca="1">CalcGrille</f>
        <v>#N/A</v>
      </c>
      <c r="AF32" t="e">
        <f ca="1">CalcGrille</f>
        <v>#N/A</v>
      </c>
      <c r="AG32" t="e">
        <f ca="1">CalcGrille</f>
        <v>#N/A</v>
      </c>
      <c r="AH32" t="e">
        <f ca="1">CalcGrille</f>
        <v>#N/A</v>
      </c>
      <c r="AI32" t="e">
        <f ca="1">CalcGrille</f>
        <v>#N/A</v>
      </c>
    </row>
    <row r="33" spans="1:35" x14ac:dyDescent="0.25">
      <c r="A33">
        <f>A32-1</f>
        <v>10.3</v>
      </c>
      <c r="B33">
        <v>2</v>
      </c>
      <c r="C33" t="e">
        <f t="shared" ca="1" si="2"/>
        <v>#N/A</v>
      </c>
      <c r="D33" t="e">
        <f ca="1">INDEX(Activités[N° DE LOCAL],MATCH($C33,Activités[RÉFÉRENCE],0))</f>
        <v>#N/A</v>
      </c>
      <c r="E33" t="e">
        <f ca="1">CalcGrille</f>
        <v>#N/A</v>
      </c>
      <c r="F33" t="e">
        <f ca="1">CalcGrille</f>
        <v>#N/A</v>
      </c>
      <c r="G33" t="e">
        <f ca="1">CalcGrille</f>
        <v>#N/A</v>
      </c>
      <c r="H33" t="e">
        <f ca="1">CalcGrille</f>
        <v>#N/A</v>
      </c>
      <c r="I33" t="e">
        <f ca="1">CalcGrille</f>
        <v>#N/A</v>
      </c>
      <c r="J33" t="e">
        <f ca="1">CalcGrille</f>
        <v>#N/A</v>
      </c>
      <c r="K33" t="e">
        <f ca="1">CalcGrille</f>
        <v>#N/A</v>
      </c>
      <c r="L33" t="e">
        <f ca="1">CalcGrille</f>
        <v>#N/A</v>
      </c>
      <c r="M33" t="e">
        <f ca="1">CalcGrille</f>
        <v>#N/A</v>
      </c>
      <c r="N33" t="e">
        <f ca="1">CalcGrille</f>
        <v>#N/A</v>
      </c>
      <c r="O33" t="e">
        <f ca="1">CalcGrille</f>
        <v>#N/A</v>
      </c>
      <c r="P33" t="e">
        <f ca="1">CalcGrille</f>
        <v>#N/A</v>
      </c>
      <c r="Q33" t="e">
        <f ca="1">CalcGrille</f>
        <v>#N/A</v>
      </c>
      <c r="R33" t="e">
        <f ca="1">CalcGrille</f>
        <v>#N/A</v>
      </c>
      <c r="S33" t="e">
        <f ca="1">CalcGrille</f>
        <v>#N/A</v>
      </c>
      <c r="T33" t="e">
        <f ca="1">CalcGrille</f>
        <v>#N/A</v>
      </c>
      <c r="U33" t="e">
        <f ca="1">CalcGrille</f>
        <v>#N/A</v>
      </c>
      <c r="V33" t="e">
        <f ca="1">CalcGrille</f>
        <v>#N/A</v>
      </c>
      <c r="W33" t="e">
        <f ca="1">CalcGrille</f>
        <v>#N/A</v>
      </c>
      <c r="X33" t="e">
        <f ca="1">CalcGrille</f>
        <v>#N/A</v>
      </c>
      <c r="Y33" t="e">
        <f ca="1">CalcGrille</f>
        <v>#N/A</v>
      </c>
      <c r="Z33" t="e">
        <f ca="1">CalcGrille</f>
        <v>#N/A</v>
      </c>
      <c r="AA33" t="e">
        <f ca="1">CalcGrille</f>
        <v>#N/A</v>
      </c>
      <c r="AB33" t="e">
        <f ca="1">CalcGrille</f>
        <v>#N/A</v>
      </c>
      <c r="AC33" t="e">
        <f ca="1">CalcGrille</f>
        <v>#N/A</v>
      </c>
      <c r="AD33" t="e">
        <f ca="1">CalcGrille</f>
        <v>#N/A</v>
      </c>
      <c r="AE33" t="e">
        <f ca="1">CalcGrille</f>
        <v>#N/A</v>
      </c>
      <c r="AF33" t="e">
        <f ca="1">CalcGrille</f>
        <v>#N/A</v>
      </c>
      <c r="AG33" t="e">
        <f ca="1">CalcGrille</f>
        <v>#N/A</v>
      </c>
      <c r="AH33" t="e">
        <f ca="1">CalcGrille</f>
        <v>#N/A</v>
      </c>
      <c r="AI33" t="e">
        <f ca="1">CalcGrille</f>
        <v>#N/A</v>
      </c>
    </row>
    <row r="34" spans="1:35" x14ac:dyDescent="0.25">
      <c r="A34">
        <f t="shared" ref="A34:A40" si="3">A33-1</f>
        <v>9.3000000000000007</v>
      </c>
      <c r="B34">
        <v>3</v>
      </c>
      <c r="C34" t="e">
        <f t="shared" ca="1" si="2"/>
        <v>#N/A</v>
      </c>
      <c r="D34" t="e">
        <f ca="1">INDEX(Activités[N° DE LOCAL],MATCH($C34,Activités[RÉFÉRENCE],0))</f>
        <v>#N/A</v>
      </c>
      <c r="E34" t="e">
        <f ca="1">CalcGrille</f>
        <v>#N/A</v>
      </c>
      <c r="F34" t="e">
        <f ca="1">CalcGrille</f>
        <v>#N/A</v>
      </c>
      <c r="G34" t="e">
        <f ca="1">CalcGrille</f>
        <v>#N/A</v>
      </c>
      <c r="H34" t="e">
        <f ca="1">CalcGrille</f>
        <v>#N/A</v>
      </c>
      <c r="I34" t="e">
        <f ca="1">CalcGrille</f>
        <v>#N/A</v>
      </c>
      <c r="J34" t="e">
        <f ca="1">CalcGrille</f>
        <v>#N/A</v>
      </c>
      <c r="K34" t="e">
        <f ca="1">CalcGrille</f>
        <v>#N/A</v>
      </c>
      <c r="L34" t="e">
        <f ca="1">CalcGrille</f>
        <v>#N/A</v>
      </c>
      <c r="M34" t="e">
        <f ca="1">CalcGrille</f>
        <v>#N/A</v>
      </c>
      <c r="N34" t="e">
        <f ca="1">CalcGrille</f>
        <v>#N/A</v>
      </c>
      <c r="O34" t="e">
        <f ca="1">CalcGrille</f>
        <v>#N/A</v>
      </c>
      <c r="P34" t="e">
        <f ca="1">CalcGrille</f>
        <v>#N/A</v>
      </c>
      <c r="Q34" t="e">
        <f ca="1">CalcGrille</f>
        <v>#N/A</v>
      </c>
      <c r="R34" t="e">
        <f ca="1">CalcGrille</f>
        <v>#N/A</v>
      </c>
      <c r="S34" t="e">
        <f ca="1">CalcGrille</f>
        <v>#N/A</v>
      </c>
      <c r="T34" t="e">
        <f ca="1">CalcGrille</f>
        <v>#N/A</v>
      </c>
      <c r="U34" t="e">
        <f ca="1">CalcGrille</f>
        <v>#N/A</v>
      </c>
      <c r="V34" t="e">
        <f ca="1">CalcGrille</f>
        <v>#N/A</v>
      </c>
      <c r="W34" t="e">
        <f ca="1">CalcGrille</f>
        <v>#N/A</v>
      </c>
      <c r="X34" t="e">
        <f ca="1">CalcGrille</f>
        <v>#N/A</v>
      </c>
      <c r="Y34" t="e">
        <f ca="1">CalcGrille</f>
        <v>#N/A</v>
      </c>
      <c r="Z34" t="e">
        <f ca="1">CalcGrille</f>
        <v>#N/A</v>
      </c>
      <c r="AA34" t="e">
        <f ca="1">CalcGrille</f>
        <v>#N/A</v>
      </c>
      <c r="AB34" t="e">
        <f ca="1">CalcGrille</f>
        <v>#N/A</v>
      </c>
      <c r="AC34" t="e">
        <f ca="1">CalcGrille</f>
        <v>#N/A</v>
      </c>
      <c r="AD34" t="e">
        <f ca="1">CalcGrille</f>
        <v>#N/A</v>
      </c>
      <c r="AE34" t="e">
        <f ca="1">CalcGrille</f>
        <v>#N/A</v>
      </c>
      <c r="AF34" t="e">
        <f ca="1">CalcGrille</f>
        <v>#N/A</v>
      </c>
      <c r="AG34" t="e">
        <f ca="1">CalcGrille</f>
        <v>#N/A</v>
      </c>
      <c r="AH34" t="e">
        <f ca="1">CalcGrille</f>
        <v>#N/A</v>
      </c>
      <c r="AI34" t="e">
        <f ca="1">CalcGrille</f>
        <v>#N/A</v>
      </c>
    </row>
    <row r="35" spans="1:35" x14ac:dyDescent="0.25">
      <c r="A35">
        <f t="shared" si="3"/>
        <v>8.3000000000000007</v>
      </c>
      <c r="B35">
        <v>4</v>
      </c>
      <c r="C35" t="e">
        <f t="shared" ca="1" si="2"/>
        <v>#N/A</v>
      </c>
      <c r="D35" t="e">
        <f ca="1">INDEX(Activités[N° DE LOCAL],MATCH($C35,Activités[RÉFÉRENCE],0))</f>
        <v>#N/A</v>
      </c>
      <c r="E35" t="e">
        <f ca="1">CalcGrille</f>
        <v>#N/A</v>
      </c>
      <c r="F35" t="e">
        <f ca="1">CalcGrille</f>
        <v>#N/A</v>
      </c>
      <c r="G35" t="e">
        <f ca="1">CalcGrille</f>
        <v>#N/A</v>
      </c>
      <c r="H35" t="e">
        <f ca="1">CalcGrille</f>
        <v>#N/A</v>
      </c>
      <c r="I35" t="e">
        <f ca="1">CalcGrille</f>
        <v>#N/A</v>
      </c>
      <c r="J35" t="e">
        <f ca="1">CalcGrille</f>
        <v>#N/A</v>
      </c>
      <c r="K35" t="e">
        <f ca="1">CalcGrille</f>
        <v>#N/A</v>
      </c>
      <c r="L35" t="e">
        <f ca="1">CalcGrille</f>
        <v>#N/A</v>
      </c>
      <c r="M35" t="e">
        <f ca="1">CalcGrille</f>
        <v>#N/A</v>
      </c>
      <c r="N35" t="e">
        <f ca="1">CalcGrille</f>
        <v>#N/A</v>
      </c>
      <c r="O35" t="e">
        <f ca="1">CalcGrille</f>
        <v>#N/A</v>
      </c>
      <c r="P35" t="e">
        <f ca="1">CalcGrille</f>
        <v>#N/A</v>
      </c>
      <c r="Q35" t="e">
        <f ca="1">CalcGrille</f>
        <v>#N/A</v>
      </c>
      <c r="R35" t="e">
        <f ca="1">CalcGrille</f>
        <v>#N/A</v>
      </c>
      <c r="S35" t="e">
        <f ca="1">CalcGrille</f>
        <v>#N/A</v>
      </c>
      <c r="T35" t="e">
        <f ca="1">CalcGrille</f>
        <v>#N/A</v>
      </c>
      <c r="U35" t="e">
        <f ca="1">CalcGrille</f>
        <v>#N/A</v>
      </c>
      <c r="V35" t="e">
        <f ca="1">CalcGrille</f>
        <v>#N/A</v>
      </c>
      <c r="W35" t="e">
        <f ca="1">CalcGrille</f>
        <v>#N/A</v>
      </c>
      <c r="X35" t="e">
        <f ca="1">CalcGrille</f>
        <v>#N/A</v>
      </c>
      <c r="Y35" t="e">
        <f ca="1">CalcGrille</f>
        <v>#N/A</v>
      </c>
      <c r="Z35" t="e">
        <f ca="1">CalcGrille</f>
        <v>#N/A</v>
      </c>
      <c r="AA35" t="e">
        <f ca="1">CalcGrille</f>
        <v>#N/A</v>
      </c>
      <c r="AB35" t="e">
        <f ca="1">CalcGrille</f>
        <v>#N/A</v>
      </c>
      <c r="AC35" t="e">
        <f ca="1">CalcGrille</f>
        <v>#N/A</v>
      </c>
      <c r="AD35" t="e">
        <f ca="1">CalcGrille</f>
        <v>#N/A</v>
      </c>
      <c r="AE35" t="e">
        <f ca="1">CalcGrille</f>
        <v>#N/A</v>
      </c>
      <c r="AF35" t="e">
        <f ca="1">CalcGrille</f>
        <v>#N/A</v>
      </c>
      <c r="AG35" t="e">
        <f ca="1">CalcGrille</f>
        <v>#N/A</v>
      </c>
      <c r="AH35" t="e">
        <f ca="1">CalcGrille</f>
        <v>#N/A</v>
      </c>
      <c r="AI35" t="e">
        <f ca="1">CalcGrille</f>
        <v>#N/A</v>
      </c>
    </row>
    <row r="36" spans="1:35" x14ac:dyDescent="0.25">
      <c r="A36">
        <f t="shared" si="3"/>
        <v>7.3000000000000007</v>
      </c>
      <c r="B36">
        <v>5</v>
      </c>
      <c r="C36" t="e">
        <f t="shared" ca="1" si="2"/>
        <v>#N/A</v>
      </c>
      <c r="D36" t="e">
        <f ca="1">INDEX(Activités[N° DE LOCAL],MATCH($C36,Activités[RÉFÉRENCE],0))</f>
        <v>#N/A</v>
      </c>
      <c r="E36" t="e">
        <f ca="1">CalcGrille</f>
        <v>#N/A</v>
      </c>
      <c r="F36" t="e">
        <f ca="1">CalcGrille</f>
        <v>#N/A</v>
      </c>
      <c r="G36" t="e">
        <f ca="1">CalcGrille</f>
        <v>#N/A</v>
      </c>
      <c r="H36" t="e">
        <f ca="1">CalcGrille</f>
        <v>#N/A</v>
      </c>
      <c r="I36" t="e">
        <f ca="1">CalcGrille</f>
        <v>#N/A</v>
      </c>
      <c r="J36" t="e">
        <f ca="1">CalcGrille</f>
        <v>#N/A</v>
      </c>
      <c r="K36" t="e">
        <f ca="1">CalcGrille</f>
        <v>#N/A</v>
      </c>
      <c r="L36" t="e">
        <f ca="1">CalcGrille</f>
        <v>#N/A</v>
      </c>
      <c r="M36" t="e">
        <f ca="1">CalcGrille</f>
        <v>#N/A</v>
      </c>
      <c r="N36" t="e">
        <f ca="1">CalcGrille</f>
        <v>#N/A</v>
      </c>
      <c r="O36" t="e">
        <f ca="1">CalcGrille</f>
        <v>#N/A</v>
      </c>
      <c r="P36" t="e">
        <f ca="1">CalcGrille</f>
        <v>#N/A</v>
      </c>
      <c r="Q36" t="e">
        <f ca="1">CalcGrille</f>
        <v>#N/A</v>
      </c>
      <c r="R36" t="e">
        <f ca="1">CalcGrille</f>
        <v>#N/A</v>
      </c>
      <c r="S36" t="e">
        <f ca="1">CalcGrille</f>
        <v>#N/A</v>
      </c>
      <c r="T36" t="e">
        <f ca="1">CalcGrille</f>
        <v>#N/A</v>
      </c>
      <c r="U36" t="e">
        <f ca="1">CalcGrille</f>
        <v>#N/A</v>
      </c>
      <c r="V36" t="e">
        <f ca="1">CalcGrille</f>
        <v>#N/A</v>
      </c>
      <c r="W36" t="e">
        <f ca="1">CalcGrille</f>
        <v>#N/A</v>
      </c>
      <c r="X36" t="e">
        <f ca="1">CalcGrille</f>
        <v>#N/A</v>
      </c>
      <c r="Y36" t="e">
        <f ca="1">CalcGrille</f>
        <v>#N/A</v>
      </c>
      <c r="Z36" t="e">
        <f ca="1">CalcGrille</f>
        <v>#N/A</v>
      </c>
      <c r="AA36" t="e">
        <f ca="1">CalcGrille</f>
        <v>#N/A</v>
      </c>
      <c r="AB36" t="e">
        <f ca="1">CalcGrille</f>
        <v>#N/A</v>
      </c>
      <c r="AC36" t="e">
        <f ca="1">CalcGrille</f>
        <v>#N/A</v>
      </c>
      <c r="AD36" t="e">
        <f ca="1">CalcGrille</f>
        <v>#N/A</v>
      </c>
      <c r="AE36" t="e">
        <f ca="1">CalcGrille</f>
        <v>#N/A</v>
      </c>
      <c r="AF36" t="e">
        <f ca="1">CalcGrille</f>
        <v>#N/A</v>
      </c>
      <c r="AG36" t="e">
        <f ca="1">CalcGrille</f>
        <v>#N/A</v>
      </c>
      <c r="AH36" t="e">
        <f ca="1">CalcGrille</f>
        <v>#N/A</v>
      </c>
      <c r="AI36" t="e">
        <f ca="1">CalcGrille</f>
        <v>#N/A</v>
      </c>
    </row>
    <row r="37" spans="1:35" x14ac:dyDescent="0.25">
      <c r="A37">
        <f t="shared" si="3"/>
        <v>6.3000000000000007</v>
      </c>
      <c r="B37">
        <v>6</v>
      </c>
      <c r="C37" t="e">
        <f t="shared" ca="1" si="2"/>
        <v>#N/A</v>
      </c>
      <c r="D37" t="e">
        <f ca="1">INDEX(Activités[N° DE LOCAL],MATCH($C37,Activités[RÉFÉRENCE],0))</f>
        <v>#N/A</v>
      </c>
      <c r="E37" t="e">
        <f ca="1">CalcGrille</f>
        <v>#N/A</v>
      </c>
      <c r="F37" t="e">
        <f ca="1">CalcGrille</f>
        <v>#N/A</v>
      </c>
      <c r="G37" t="e">
        <f ca="1">CalcGrille</f>
        <v>#N/A</v>
      </c>
      <c r="H37" t="e">
        <f ca="1">CalcGrille</f>
        <v>#N/A</v>
      </c>
      <c r="I37" t="e">
        <f ca="1">CalcGrille</f>
        <v>#N/A</v>
      </c>
      <c r="J37" t="e">
        <f ca="1">CalcGrille</f>
        <v>#N/A</v>
      </c>
      <c r="K37" t="e">
        <f ca="1">CalcGrille</f>
        <v>#N/A</v>
      </c>
      <c r="L37" t="e">
        <f ca="1">CalcGrille</f>
        <v>#N/A</v>
      </c>
      <c r="M37" t="e">
        <f ca="1">CalcGrille</f>
        <v>#N/A</v>
      </c>
      <c r="N37" t="e">
        <f ca="1">CalcGrille</f>
        <v>#N/A</v>
      </c>
      <c r="O37" t="e">
        <f ca="1">CalcGrille</f>
        <v>#N/A</v>
      </c>
      <c r="P37" t="e">
        <f ca="1">CalcGrille</f>
        <v>#N/A</v>
      </c>
      <c r="Q37" t="e">
        <f ca="1">CalcGrille</f>
        <v>#N/A</v>
      </c>
      <c r="R37" t="e">
        <f ca="1">CalcGrille</f>
        <v>#N/A</v>
      </c>
      <c r="S37" t="e">
        <f ca="1">CalcGrille</f>
        <v>#N/A</v>
      </c>
      <c r="T37" t="e">
        <f ca="1">CalcGrille</f>
        <v>#N/A</v>
      </c>
      <c r="U37" t="e">
        <f ca="1">CalcGrille</f>
        <v>#N/A</v>
      </c>
      <c r="V37" t="e">
        <f ca="1">CalcGrille</f>
        <v>#N/A</v>
      </c>
      <c r="W37" t="e">
        <f ca="1">CalcGrille</f>
        <v>#N/A</v>
      </c>
      <c r="X37" t="e">
        <f ca="1">CalcGrille</f>
        <v>#N/A</v>
      </c>
      <c r="Y37" t="e">
        <f ca="1">CalcGrille</f>
        <v>#N/A</v>
      </c>
      <c r="Z37" t="e">
        <f ca="1">CalcGrille</f>
        <v>#N/A</v>
      </c>
      <c r="AA37" t="e">
        <f ca="1">CalcGrille</f>
        <v>#N/A</v>
      </c>
      <c r="AB37" t="e">
        <f ca="1">CalcGrille</f>
        <v>#N/A</v>
      </c>
      <c r="AC37" t="e">
        <f ca="1">CalcGrille</f>
        <v>#N/A</v>
      </c>
      <c r="AD37" t="e">
        <f ca="1">CalcGrille</f>
        <v>#N/A</v>
      </c>
      <c r="AE37" t="e">
        <f ca="1">CalcGrille</f>
        <v>#N/A</v>
      </c>
      <c r="AF37" t="e">
        <f ca="1">CalcGrille</f>
        <v>#N/A</v>
      </c>
      <c r="AG37" t="e">
        <f ca="1">CalcGrille</f>
        <v>#N/A</v>
      </c>
      <c r="AH37" t="e">
        <f ca="1">CalcGrille</f>
        <v>#N/A</v>
      </c>
      <c r="AI37" t="e">
        <f ca="1">CalcGrille</f>
        <v>#N/A</v>
      </c>
    </row>
    <row r="38" spans="1:35" x14ac:dyDescent="0.25">
      <c r="A38">
        <f t="shared" si="3"/>
        <v>5.3000000000000007</v>
      </c>
      <c r="B38">
        <v>7</v>
      </c>
      <c r="C38" t="e">
        <f t="shared" ca="1" si="2"/>
        <v>#N/A</v>
      </c>
      <c r="D38" t="e">
        <f ca="1">INDEX(Activités[N° DE LOCAL],MATCH($C38,Activités[RÉFÉRENCE],0))</f>
        <v>#N/A</v>
      </c>
      <c r="E38" t="e">
        <f ca="1">CalcGrille</f>
        <v>#N/A</v>
      </c>
      <c r="F38" t="e">
        <f ca="1">CalcGrille</f>
        <v>#N/A</v>
      </c>
      <c r="G38" t="e">
        <f ca="1">CalcGrille</f>
        <v>#N/A</v>
      </c>
      <c r="H38" t="e">
        <f ca="1">CalcGrille</f>
        <v>#N/A</v>
      </c>
      <c r="I38" t="e">
        <f ca="1">CalcGrille</f>
        <v>#N/A</v>
      </c>
      <c r="J38" t="e">
        <f ca="1">CalcGrille</f>
        <v>#N/A</v>
      </c>
      <c r="K38" t="e">
        <f ca="1">CalcGrille</f>
        <v>#N/A</v>
      </c>
      <c r="L38" t="e">
        <f ca="1">CalcGrille</f>
        <v>#N/A</v>
      </c>
      <c r="M38" t="e">
        <f ca="1">CalcGrille</f>
        <v>#N/A</v>
      </c>
      <c r="N38" t="e">
        <f ca="1">CalcGrille</f>
        <v>#N/A</v>
      </c>
      <c r="O38" t="e">
        <f ca="1">CalcGrille</f>
        <v>#N/A</v>
      </c>
      <c r="P38" t="e">
        <f ca="1">CalcGrille</f>
        <v>#N/A</v>
      </c>
      <c r="Q38" t="e">
        <f ca="1">CalcGrille</f>
        <v>#N/A</v>
      </c>
      <c r="R38" t="e">
        <f ca="1">CalcGrille</f>
        <v>#N/A</v>
      </c>
      <c r="S38" t="e">
        <f ca="1">CalcGrille</f>
        <v>#N/A</v>
      </c>
      <c r="T38" t="e">
        <f ca="1">CalcGrille</f>
        <v>#N/A</v>
      </c>
      <c r="U38" t="e">
        <f ca="1">CalcGrille</f>
        <v>#N/A</v>
      </c>
      <c r="V38" t="e">
        <f ca="1">CalcGrille</f>
        <v>#N/A</v>
      </c>
      <c r="W38" t="e">
        <f ca="1">CalcGrille</f>
        <v>#N/A</v>
      </c>
      <c r="X38" t="e">
        <f ca="1">CalcGrille</f>
        <v>#N/A</v>
      </c>
      <c r="Y38" t="e">
        <f ca="1">CalcGrille</f>
        <v>#N/A</v>
      </c>
      <c r="Z38" t="e">
        <f ca="1">CalcGrille</f>
        <v>#N/A</v>
      </c>
      <c r="AA38" t="e">
        <f ca="1">CalcGrille</f>
        <v>#N/A</v>
      </c>
      <c r="AB38" t="e">
        <f ca="1">CalcGrille</f>
        <v>#N/A</v>
      </c>
      <c r="AC38" t="e">
        <f ca="1">CalcGrille</f>
        <v>#N/A</v>
      </c>
      <c r="AD38" t="e">
        <f ca="1">CalcGrille</f>
        <v>#N/A</v>
      </c>
      <c r="AE38" t="e">
        <f ca="1">CalcGrille</f>
        <v>#N/A</v>
      </c>
      <c r="AF38" t="e">
        <f ca="1">CalcGrille</f>
        <v>#N/A</v>
      </c>
      <c r="AG38" t="e">
        <f ca="1">CalcGrille</f>
        <v>#N/A</v>
      </c>
      <c r="AH38" t="e">
        <f ca="1">CalcGrille</f>
        <v>#N/A</v>
      </c>
      <c r="AI38" t="e">
        <f ca="1">CalcGrille</f>
        <v>#N/A</v>
      </c>
    </row>
    <row r="39" spans="1:35" x14ac:dyDescent="0.25">
      <c r="A39">
        <f t="shared" si="3"/>
        <v>4.3000000000000007</v>
      </c>
      <c r="B39">
        <v>8</v>
      </c>
      <c r="C39" t="e">
        <f t="shared" ca="1" si="2"/>
        <v>#N/A</v>
      </c>
      <c r="D39" t="e">
        <f ca="1">INDEX(Activités[N° DE LOCAL],MATCH($C39,Activités[RÉFÉRENCE],0))</f>
        <v>#N/A</v>
      </c>
      <c r="E39" t="e">
        <f ca="1">CalcGrille</f>
        <v>#N/A</v>
      </c>
      <c r="F39" t="e">
        <f ca="1">CalcGrille</f>
        <v>#N/A</v>
      </c>
      <c r="G39" t="e">
        <f ca="1">CalcGrille</f>
        <v>#N/A</v>
      </c>
      <c r="H39" t="e">
        <f ca="1">CalcGrille</f>
        <v>#N/A</v>
      </c>
      <c r="I39" t="e">
        <f ca="1">CalcGrille</f>
        <v>#N/A</v>
      </c>
      <c r="J39" t="e">
        <f ca="1">CalcGrille</f>
        <v>#N/A</v>
      </c>
      <c r="K39" t="e">
        <f ca="1">CalcGrille</f>
        <v>#N/A</v>
      </c>
      <c r="L39" t="e">
        <f ca="1">CalcGrille</f>
        <v>#N/A</v>
      </c>
      <c r="M39" t="e">
        <f ca="1">CalcGrille</f>
        <v>#N/A</v>
      </c>
      <c r="N39" t="e">
        <f ca="1">CalcGrille</f>
        <v>#N/A</v>
      </c>
      <c r="O39" t="e">
        <f ca="1">CalcGrille</f>
        <v>#N/A</v>
      </c>
      <c r="P39" t="e">
        <f ca="1">CalcGrille</f>
        <v>#N/A</v>
      </c>
      <c r="Q39" t="e">
        <f ca="1">CalcGrille</f>
        <v>#N/A</v>
      </c>
      <c r="R39" t="e">
        <f ca="1">CalcGrille</f>
        <v>#N/A</v>
      </c>
      <c r="S39" t="e">
        <f ca="1">CalcGrille</f>
        <v>#N/A</v>
      </c>
      <c r="T39" t="e">
        <f ca="1">CalcGrille</f>
        <v>#N/A</v>
      </c>
      <c r="U39" t="e">
        <f ca="1">CalcGrille</f>
        <v>#N/A</v>
      </c>
      <c r="V39" t="e">
        <f ca="1">CalcGrille</f>
        <v>#N/A</v>
      </c>
      <c r="W39" t="e">
        <f ca="1">CalcGrille</f>
        <v>#N/A</v>
      </c>
      <c r="X39" t="e">
        <f ca="1">CalcGrille</f>
        <v>#N/A</v>
      </c>
      <c r="Y39" t="e">
        <f ca="1">CalcGrille</f>
        <v>#N/A</v>
      </c>
      <c r="Z39" t="e">
        <f ca="1">CalcGrille</f>
        <v>#N/A</v>
      </c>
      <c r="AA39" t="e">
        <f ca="1">CalcGrille</f>
        <v>#N/A</v>
      </c>
      <c r="AB39" t="e">
        <f ca="1">CalcGrille</f>
        <v>#N/A</v>
      </c>
      <c r="AC39" t="e">
        <f ca="1">CalcGrille</f>
        <v>#N/A</v>
      </c>
      <c r="AD39" t="e">
        <f ca="1">CalcGrille</f>
        <v>#N/A</v>
      </c>
      <c r="AE39" t="e">
        <f ca="1">CalcGrille</f>
        <v>#N/A</v>
      </c>
      <c r="AF39" t="e">
        <f ca="1">CalcGrille</f>
        <v>#N/A</v>
      </c>
      <c r="AG39" t="e">
        <f ca="1">CalcGrille</f>
        <v>#N/A</v>
      </c>
      <c r="AH39" t="e">
        <f ca="1">CalcGrille</f>
        <v>#N/A</v>
      </c>
      <c r="AI39" t="e">
        <f ca="1">CalcGrille</f>
        <v>#N/A</v>
      </c>
    </row>
    <row r="40" spans="1:35" x14ac:dyDescent="0.25">
      <c r="A40">
        <f t="shared" si="3"/>
        <v>3.3000000000000007</v>
      </c>
      <c r="B40">
        <v>9</v>
      </c>
      <c r="C40">
        <f t="shared" ca="1" si="2"/>
        <v>-90</v>
      </c>
      <c r="D40">
        <f ca="1">INDEX(Activités[N° DE LOCAL],MATCH($C40,Activités[RÉFÉRENCE],0))</f>
        <v>0</v>
      </c>
      <c r="E40" t="e">
        <f ca="1">CalcGrille</f>
        <v>#N/A</v>
      </c>
      <c r="F40" t="e">
        <f ca="1">CalcGrille</f>
        <v>#N/A</v>
      </c>
      <c r="G40" t="e">
        <f ca="1">CalcGrille</f>
        <v>#N/A</v>
      </c>
      <c r="H40" t="e">
        <f ca="1">CalcGrille</f>
        <v>#N/A</v>
      </c>
      <c r="I40" t="e">
        <f ca="1">CalcGrille</f>
        <v>#N/A</v>
      </c>
      <c r="J40" t="e">
        <f ca="1">CalcGrille</f>
        <v>#N/A</v>
      </c>
      <c r="K40" t="e">
        <f ca="1">CalcGrille</f>
        <v>#N/A</v>
      </c>
      <c r="L40" t="e">
        <f ca="1">CalcGrille</f>
        <v>#N/A</v>
      </c>
      <c r="M40" t="e">
        <f ca="1">CalcGrille</f>
        <v>#N/A</v>
      </c>
      <c r="N40" t="e">
        <f ca="1">CalcGrille</f>
        <v>#N/A</v>
      </c>
      <c r="O40" t="e">
        <f ca="1">CalcGrille</f>
        <v>#N/A</v>
      </c>
      <c r="P40" t="e">
        <f ca="1">CalcGrille</f>
        <v>#N/A</v>
      </c>
      <c r="Q40" t="e">
        <f ca="1">CalcGrille</f>
        <v>#N/A</v>
      </c>
      <c r="R40" t="e">
        <f ca="1">CalcGrille</f>
        <v>#N/A</v>
      </c>
      <c r="S40">
        <f ca="1">CalcGrille</f>
        <v>3.3000000000000007</v>
      </c>
      <c r="T40">
        <f ca="1">CalcGrille</f>
        <v>3.3000000000000007</v>
      </c>
      <c r="U40" t="e">
        <f ca="1">CalcGrille</f>
        <v>#N/A</v>
      </c>
      <c r="V40" t="e">
        <f ca="1">CalcGrille</f>
        <v>#N/A</v>
      </c>
      <c r="W40" t="e">
        <f ca="1">CalcGrille</f>
        <v>#N/A</v>
      </c>
      <c r="X40" t="e">
        <f ca="1">CalcGrille</f>
        <v>#N/A</v>
      </c>
      <c r="Y40" t="e">
        <f ca="1">CalcGrille</f>
        <v>#N/A</v>
      </c>
      <c r="Z40" t="e">
        <f ca="1">CalcGrille</f>
        <v>#N/A</v>
      </c>
      <c r="AA40" t="e">
        <f ca="1">CalcGrille</f>
        <v>#N/A</v>
      </c>
      <c r="AB40" t="e">
        <f ca="1">CalcGrille</f>
        <v>#N/A</v>
      </c>
      <c r="AC40" t="e">
        <f ca="1">CalcGrille</f>
        <v>#N/A</v>
      </c>
      <c r="AD40" t="e">
        <f ca="1">CalcGrille</f>
        <v>#N/A</v>
      </c>
      <c r="AE40" t="e">
        <f ca="1">CalcGrille</f>
        <v>#N/A</v>
      </c>
      <c r="AF40" t="e">
        <f ca="1">CalcGrille</f>
        <v>#N/A</v>
      </c>
      <c r="AG40" t="e">
        <f ca="1">CalcGrille</f>
        <v>#N/A</v>
      </c>
      <c r="AH40" t="e">
        <f ca="1">CalcGrille</f>
        <v>#N/A</v>
      </c>
      <c r="AI40" t="e">
        <f ca="1">CalcGrille</f>
        <v>#N/A</v>
      </c>
    </row>
    <row r="43" spans="1:35" x14ac:dyDescent="0.25">
      <c r="E43" s="1">
        <f ca="1">E31</f>
        <v>44573</v>
      </c>
      <c r="F43" s="1">
        <f t="shared" ref="F43:AH43" ca="1" si="4">F31</f>
        <v>44574</v>
      </c>
      <c r="G43" s="1">
        <f t="shared" ca="1" si="4"/>
        <v>44575</v>
      </c>
      <c r="H43" s="1">
        <f t="shared" ca="1" si="4"/>
        <v>44576</v>
      </c>
      <c r="I43" s="1">
        <f t="shared" ca="1" si="4"/>
        <v>44577</v>
      </c>
      <c r="J43" s="1">
        <f t="shared" ca="1" si="4"/>
        <v>44578</v>
      </c>
      <c r="K43" s="1">
        <f t="shared" ca="1" si="4"/>
        <v>44579</v>
      </c>
      <c r="L43" s="1">
        <f t="shared" ca="1" si="4"/>
        <v>44580</v>
      </c>
      <c r="M43" s="1">
        <f t="shared" ca="1" si="4"/>
        <v>44581</v>
      </c>
      <c r="N43" s="1">
        <f t="shared" ca="1" si="4"/>
        <v>44582</v>
      </c>
      <c r="O43" s="1">
        <f t="shared" ca="1" si="4"/>
        <v>44583</v>
      </c>
      <c r="P43" s="1">
        <f t="shared" ca="1" si="4"/>
        <v>44584</v>
      </c>
      <c r="Q43" s="1">
        <f t="shared" ca="1" si="4"/>
        <v>44585</v>
      </c>
      <c r="R43" s="1">
        <f t="shared" ca="1" si="4"/>
        <v>44586</v>
      </c>
      <c r="S43" s="1">
        <f t="shared" ca="1" si="4"/>
        <v>44587</v>
      </c>
      <c r="T43" s="1">
        <f t="shared" ca="1" si="4"/>
        <v>44588</v>
      </c>
      <c r="U43" s="1">
        <f t="shared" ca="1" si="4"/>
        <v>44589</v>
      </c>
      <c r="V43" s="1">
        <f t="shared" ca="1" si="4"/>
        <v>44590</v>
      </c>
      <c r="W43" s="1">
        <f t="shared" ca="1" si="4"/>
        <v>44591</v>
      </c>
      <c r="X43" s="1">
        <f t="shared" ca="1" si="4"/>
        <v>44592</v>
      </c>
      <c r="Y43" s="1">
        <f t="shared" ca="1" si="4"/>
        <v>44593</v>
      </c>
      <c r="Z43" s="1">
        <f t="shared" ca="1" si="4"/>
        <v>44594</v>
      </c>
      <c r="AA43" s="1">
        <f t="shared" ca="1" si="4"/>
        <v>44595</v>
      </c>
      <c r="AB43" s="1">
        <f t="shared" ca="1" si="4"/>
        <v>44596</v>
      </c>
      <c r="AC43" s="1">
        <f t="shared" ca="1" si="4"/>
        <v>44597</v>
      </c>
      <c r="AD43" s="1">
        <f t="shared" ca="1" si="4"/>
        <v>44598</v>
      </c>
      <c r="AE43" s="1">
        <f t="shared" ca="1" si="4"/>
        <v>44599</v>
      </c>
      <c r="AF43" s="1">
        <f t="shared" ca="1" si="4"/>
        <v>44600</v>
      </c>
      <c r="AG43" s="1">
        <f t="shared" ca="1" si="4"/>
        <v>44601</v>
      </c>
      <c r="AH43" s="1">
        <f t="shared" ca="1" si="4"/>
        <v>44602</v>
      </c>
    </row>
    <row r="44" spans="1:35" x14ac:dyDescent="0.25">
      <c r="C44" t="e">
        <f ca="1">C32</f>
        <v>#N/A</v>
      </c>
      <c r="D44" t="e">
        <f ca="1">UPPER(INDEX(Activités[N° DE LOCAL],MATCH($C44,Activités[RÉFÉRENCE],0)))</f>
        <v>#N/A</v>
      </c>
      <c r="E44" t="e">
        <f t="shared" ref="E44:AH44" ca="1" si="5">IF(ISERROR(F32),E32,NA())</f>
        <v>#N/A</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5">
      <c r="C45" t="e">
        <f t="shared" ref="C45:C52" ca="1" si="6">C33</f>
        <v>#N/A</v>
      </c>
      <c r="D45" t="e">
        <f ca="1">UPPER(INDEX(Activités[N° DE LOCAL],MATCH($C45,Activités[RÉFÉRENCE],0)))</f>
        <v>#N/A</v>
      </c>
      <c r="E45" t="e">
        <f t="shared" ref="E45:AH45" ca="1" si="7">IF(ISERROR(F33),E33,NA())</f>
        <v>#N/A</v>
      </c>
      <c r="F45" t="e">
        <f t="shared" ca="1" si="7"/>
        <v>#N/A</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5">
      <c r="C46" t="e">
        <f t="shared" ca="1" si="6"/>
        <v>#N/A</v>
      </c>
      <c r="D46" t="e">
        <f ca="1">UPPER(INDEX(Activités[N° DE LOCAL],MATCH($C46,Activités[RÉFÉRENCE],0)))</f>
        <v>#N/A</v>
      </c>
      <c r="E46" t="e">
        <f t="shared" ref="E46:AH46" ca="1" si="8">IF(ISERROR(F34),E34,NA())</f>
        <v>#N/A</v>
      </c>
      <c r="F46" t="e">
        <f t="shared" ca="1" si="8"/>
        <v>#N/A</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5">
      <c r="C47" t="e">
        <f t="shared" ca="1" si="6"/>
        <v>#N/A</v>
      </c>
      <c r="D47" t="e">
        <f ca="1">UPPER(INDEX(Activités[N° DE LOCAL],MATCH($C47,Activités[RÉFÉRENCE],0)))</f>
        <v>#N/A</v>
      </c>
      <c r="E47" t="e">
        <f t="shared" ref="E47:AH47" ca="1" si="9">IF(ISERROR(F35),E35,NA())</f>
        <v>#N/A</v>
      </c>
      <c r="F47" t="e">
        <f t="shared" ca="1" si="9"/>
        <v>#N/A</v>
      </c>
      <c r="G47" t="e">
        <f t="shared" ca="1" si="9"/>
        <v>#N/A</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5">
      <c r="C48" t="e">
        <f t="shared" ca="1" si="6"/>
        <v>#N/A</v>
      </c>
      <c r="D48" t="e">
        <f ca="1">UPPER(INDEX(Activités[N° DE LOCAL],MATCH($C48,Activités[RÉFÉRENCE],0)))</f>
        <v>#N/A</v>
      </c>
      <c r="E48" t="e">
        <f t="shared" ref="E48:AH48" ca="1" si="10">IF(ISERROR(F36),E36,NA())</f>
        <v>#N/A</v>
      </c>
      <c r="F48" t="e">
        <f t="shared" ca="1" si="10"/>
        <v>#N/A</v>
      </c>
      <c r="G48" t="e">
        <f t="shared" ca="1" si="10"/>
        <v>#N/A</v>
      </c>
      <c r="H48" t="e">
        <f t="shared" ca="1" si="10"/>
        <v>#N/A</v>
      </c>
      <c r="I48" t="e">
        <f t="shared" ca="1" si="10"/>
        <v>#N/A</v>
      </c>
      <c r="J48" t="e">
        <f t="shared" ca="1" si="10"/>
        <v>#N/A</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5">
      <c r="C49" t="e">
        <f t="shared" ca="1" si="6"/>
        <v>#N/A</v>
      </c>
      <c r="D49" t="e">
        <f ca="1">UPPER(INDEX(Activités[N° DE LOCAL],MATCH($C49,Activités[RÉFÉRENCE],0)))</f>
        <v>#N/A</v>
      </c>
      <c r="E49" t="e">
        <f t="shared" ref="E49:AH49" ca="1" si="11">IF(ISERROR(F37),E37,NA())</f>
        <v>#N/A</v>
      </c>
      <c r="F49" t="e">
        <f t="shared" ca="1" si="11"/>
        <v>#N/A</v>
      </c>
      <c r="G49" t="e">
        <f t="shared" ca="1" si="11"/>
        <v>#N/A</v>
      </c>
      <c r="H49" t="e">
        <f t="shared" ca="1" si="11"/>
        <v>#N/A</v>
      </c>
      <c r="I49" t="e">
        <f t="shared" ca="1" si="11"/>
        <v>#N/A</v>
      </c>
      <c r="J49" t="e">
        <f t="shared" ca="1" si="11"/>
        <v>#N/A</v>
      </c>
      <c r="K49" t="e">
        <f t="shared" ca="1" si="11"/>
        <v>#N/A</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25">
      <c r="C50" t="e">
        <f t="shared" ca="1" si="6"/>
        <v>#N/A</v>
      </c>
      <c r="D50" t="e">
        <f ca="1">UPPER(INDEX(Activités[N° DE LOCAL],MATCH($C50,Activités[RÉFÉRENCE],0)))</f>
        <v>#N/A</v>
      </c>
      <c r="E50" t="e">
        <f t="shared" ref="E50:AH50" ca="1" si="12">IF(ISERROR(F38),E38,NA())</f>
        <v>#N/A</v>
      </c>
      <c r="F50" t="e">
        <f t="shared" ca="1" si="12"/>
        <v>#N/A</v>
      </c>
      <c r="G50" t="e">
        <f t="shared" ca="1" si="12"/>
        <v>#N/A</v>
      </c>
      <c r="H50" t="e">
        <f t="shared" ca="1" si="12"/>
        <v>#N/A</v>
      </c>
      <c r="I50" t="e">
        <f t="shared" ca="1" si="12"/>
        <v>#N/A</v>
      </c>
      <c r="J50" t="e">
        <f t="shared" ca="1" si="12"/>
        <v>#N/A</v>
      </c>
      <c r="K50" t="e">
        <f t="shared" ca="1" si="12"/>
        <v>#N/A</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5">
      <c r="C51" t="e">
        <f t="shared" ca="1" si="6"/>
        <v>#N/A</v>
      </c>
      <c r="D51" t="e">
        <f ca="1">UPPER(INDEX(Activités[N° DE LOCAL],MATCH($C51,Activités[RÉFÉRENCE],0)))</f>
        <v>#N/A</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t="e">
        <f t="shared" ca="1" si="13"/>
        <v>#N/A</v>
      </c>
      <c r="Q51" t="e">
        <f t="shared" ca="1" si="13"/>
        <v>#N/A</v>
      </c>
      <c r="R51" t="e">
        <f t="shared" ca="1" si="13"/>
        <v>#N/A</v>
      </c>
      <c r="S51" t="e">
        <f t="shared" ca="1" si="13"/>
        <v>#N/A</v>
      </c>
      <c r="T51" t="e">
        <f t="shared" ca="1" si="13"/>
        <v>#N/A</v>
      </c>
      <c r="U51" t="e">
        <f t="shared" ca="1" si="13"/>
        <v>#N/A</v>
      </c>
      <c r="V51" t="e">
        <f t="shared" ca="1" si="13"/>
        <v>#N/A</v>
      </c>
      <c r="W51" t="e">
        <f t="shared" ca="1" si="13"/>
        <v>#N/A</v>
      </c>
      <c r="X51" t="e">
        <f t="shared" ca="1" si="13"/>
        <v>#N/A</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5">
      <c r="C52">
        <f t="shared" ca="1" si="6"/>
        <v>-90</v>
      </c>
      <c r="D52" t="str">
        <f ca="1">UPPER(INDEX(Activités[N° DE LOCAL],MATCH($C52,Activités[RÉFÉRENCE],0)))</f>
        <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f t="shared" ca="1" si="14"/>
        <v>3.3000000000000007</v>
      </c>
      <c r="U52" t="e">
        <f t="shared" ca="1" si="14"/>
        <v>#N/A</v>
      </c>
      <c r="V52" t="e">
        <f t="shared" ca="1" si="14"/>
        <v>#N/A</v>
      </c>
      <c r="W52" t="e">
        <f t="shared" ca="1" si="14"/>
        <v>#N/A</v>
      </c>
      <c r="X52" t="e">
        <f t="shared" ca="1" si="14"/>
        <v>#N/A</v>
      </c>
      <c r="Y52" t="e">
        <f t="shared" ca="1" si="14"/>
        <v>#N/A</v>
      </c>
      <c r="Z52" t="e">
        <f t="shared" ca="1" si="14"/>
        <v>#N/A</v>
      </c>
      <c r="AA52" t="e">
        <f t="shared" ca="1" si="14"/>
        <v>#N/A</v>
      </c>
      <c r="AB52" t="e">
        <f t="shared" ca="1" si="14"/>
        <v>#N/A</v>
      </c>
      <c r="AC52" t="e">
        <f t="shared" ca="1" si="14"/>
        <v>#N/A</v>
      </c>
      <c r="AD52" t="e">
        <f t="shared" ca="1" si="14"/>
        <v>#N/A</v>
      </c>
      <c r="AE52" t="e">
        <f t="shared" ca="1" si="14"/>
        <v>#N/A</v>
      </c>
      <c r="AF52" t="e">
        <f t="shared" ca="1" si="14"/>
        <v>#N/A</v>
      </c>
      <c r="AG52" t="e">
        <f t="shared" ca="1" si="14"/>
        <v>#N/A</v>
      </c>
      <c r="AH52" t="e">
        <f t="shared" ca="1" si="14"/>
        <v>#N/A</v>
      </c>
    </row>
    <row r="55" spans="3:34" x14ac:dyDescent="0.25">
      <c r="E55" s="1">
        <f ca="1">E31</f>
        <v>44573</v>
      </c>
      <c r="F55" s="1">
        <f t="shared" ref="F55:AH55" ca="1" si="15">F31</f>
        <v>44574</v>
      </c>
      <c r="G55" s="1">
        <f t="shared" ca="1" si="15"/>
        <v>44575</v>
      </c>
      <c r="H55" s="1">
        <f t="shared" ca="1" si="15"/>
        <v>44576</v>
      </c>
      <c r="I55" s="1">
        <f t="shared" ca="1" si="15"/>
        <v>44577</v>
      </c>
      <c r="J55" s="1">
        <f t="shared" ca="1" si="15"/>
        <v>44578</v>
      </c>
      <c r="K55" s="1">
        <f t="shared" ca="1" si="15"/>
        <v>44579</v>
      </c>
      <c r="L55" s="1">
        <f t="shared" ca="1" si="15"/>
        <v>44580</v>
      </c>
      <c r="M55" s="1">
        <f t="shared" ca="1" si="15"/>
        <v>44581</v>
      </c>
      <c r="N55" s="1">
        <f t="shared" ca="1" si="15"/>
        <v>44582</v>
      </c>
      <c r="O55" s="1">
        <f t="shared" ca="1" si="15"/>
        <v>44583</v>
      </c>
      <c r="P55" s="1">
        <f t="shared" ca="1" si="15"/>
        <v>44584</v>
      </c>
      <c r="Q55" s="1">
        <f t="shared" ca="1" si="15"/>
        <v>44585</v>
      </c>
      <c r="R55" s="1">
        <f t="shared" ca="1" si="15"/>
        <v>44586</v>
      </c>
      <c r="S55" s="1">
        <f t="shared" ca="1" si="15"/>
        <v>44587</v>
      </c>
      <c r="T55" s="1">
        <f t="shared" ca="1" si="15"/>
        <v>44588</v>
      </c>
      <c r="U55" s="1">
        <f t="shared" ca="1" si="15"/>
        <v>44589</v>
      </c>
      <c r="V55" s="1">
        <f t="shared" ca="1" si="15"/>
        <v>44590</v>
      </c>
      <c r="W55" s="1">
        <f t="shared" ca="1" si="15"/>
        <v>44591</v>
      </c>
      <c r="X55" s="1">
        <f t="shared" ca="1" si="15"/>
        <v>44592</v>
      </c>
      <c r="Y55" s="1">
        <f t="shared" ca="1" si="15"/>
        <v>44593</v>
      </c>
      <c r="Z55" s="1">
        <f t="shared" ca="1" si="15"/>
        <v>44594</v>
      </c>
      <c r="AA55" s="1">
        <f t="shared" ca="1" si="15"/>
        <v>44595</v>
      </c>
      <c r="AB55" s="1">
        <f t="shared" ca="1" si="15"/>
        <v>44596</v>
      </c>
      <c r="AC55" s="1">
        <f t="shared" ca="1" si="15"/>
        <v>44597</v>
      </c>
      <c r="AD55" s="1">
        <f t="shared" ca="1" si="15"/>
        <v>44598</v>
      </c>
      <c r="AE55" s="1">
        <f t="shared" ca="1" si="15"/>
        <v>44599</v>
      </c>
      <c r="AF55" s="1">
        <f t="shared" ca="1" si="15"/>
        <v>44600</v>
      </c>
      <c r="AG55" s="1">
        <f t="shared" ca="1" si="15"/>
        <v>44601</v>
      </c>
      <c r="AH55" s="1">
        <f t="shared" ca="1" si="15"/>
        <v>44602</v>
      </c>
    </row>
    <row r="56" spans="3:34" x14ac:dyDescent="0.25">
      <c r="D56" t="s">
        <v>17</v>
      </c>
      <c r="E56">
        <f t="shared" ref="E56:AH56" ca="1" si="16">IF(E55=$D$3,5,NA())</f>
        <v>5</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5">
      <c r="D58" s="11">
        <f ca="1">DATE(YEAR(MIN(E55:AH55)),MONTH(MIN(E55:AH55)),1)</f>
        <v>44562</v>
      </c>
      <c r="E58">
        <f ca="1">IF(MEDIAN($D58,E$55,EOMONTH($D58,0))=E$55,0.5,NA())</f>
        <v>0.5</v>
      </c>
      <c r="F58">
        <f t="shared" ref="F58:AH58" ca="1" si="17">IF(MEDIAN($D58,F$55,EOMONTH($D58,0))=F$55,0.5,NA())</f>
        <v>0.5</v>
      </c>
      <c r="G58">
        <f t="shared" ca="1" si="17"/>
        <v>0.5</v>
      </c>
      <c r="H58">
        <f t="shared" ca="1" si="17"/>
        <v>0.5</v>
      </c>
      <c r="I58">
        <f t="shared" ca="1" si="17"/>
        <v>0.5</v>
      </c>
      <c r="J58">
        <f t="shared" ca="1" si="17"/>
        <v>0.5</v>
      </c>
      <c r="K58">
        <f t="shared" ca="1" si="17"/>
        <v>0.5</v>
      </c>
      <c r="L58">
        <f t="shared" ca="1" si="17"/>
        <v>0.5</v>
      </c>
      <c r="M58">
        <f t="shared" ca="1" si="17"/>
        <v>0.5</v>
      </c>
      <c r="N58">
        <f t="shared" ca="1" si="17"/>
        <v>0.5</v>
      </c>
      <c r="O58">
        <f t="shared" ca="1" si="17"/>
        <v>0.5</v>
      </c>
      <c r="P58">
        <f t="shared" ca="1" si="17"/>
        <v>0.5</v>
      </c>
      <c r="Q58">
        <f t="shared" ca="1" si="17"/>
        <v>0.5</v>
      </c>
      <c r="R58">
        <f t="shared" ca="1" si="17"/>
        <v>0.5</v>
      </c>
      <c r="S58">
        <f t="shared" ca="1" si="17"/>
        <v>0.5</v>
      </c>
      <c r="T58">
        <f t="shared" ca="1" si="17"/>
        <v>0.5</v>
      </c>
      <c r="U58">
        <f t="shared" ca="1" si="17"/>
        <v>0.5</v>
      </c>
      <c r="V58">
        <f t="shared" ca="1" si="17"/>
        <v>0.5</v>
      </c>
      <c r="W58">
        <f t="shared" ca="1" si="17"/>
        <v>0.5</v>
      </c>
      <c r="X58">
        <f t="shared" ca="1" si="17"/>
        <v>0.5</v>
      </c>
      <c r="Y58" t="e">
        <f t="shared" ca="1" si="17"/>
        <v>#N/A</v>
      </c>
      <c r="Z58" t="e">
        <f t="shared" ca="1" si="17"/>
        <v>#N/A</v>
      </c>
      <c r="AA58" t="e">
        <f t="shared" ca="1" si="17"/>
        <v>#N/A</v>
      </c>
      <c r="AB58" t="e">
        <f t="shared" ca="1" si="17"/>
        <v>#N/A</v>
      </c>
      <c r="AC58" t="e">
        <f t="shared" ca="1" si="17"/>
        <v>#N/A</v>
      </c>
      <c r="AD58" t="e">
        <f t="shared" ca="1" si="17"/>
        <v>#N/A</v>
      </c>
      <c r="AE58" t="e">
        <f t="shared" ca="1" si="17"/>
        <v>#N/A</v>
      </c>
      <c r="AF58" t="e">
        <f t="shared" ca="1" si="17"/>
        <v>#N/A</v>
      </c>
      <c r="AG58" t="e">
        <f t="shared" ca="1" si="17"/>
        <v>#N/A</v>
      </c>
      <c r="AH58" t="e">
        <f t="shared" ca="1" si="17"/>
        <v>#N/A</v>
      </c>
    </row>
    <row r="59" spans="3:34" ht="30" x14ac:dyDescent="0.25">
      <c r="D59" s="11" t="str">
        <f ca="1">TEXT(D58,"mmm aaaa") &amp; " - Bande supérieure"</f>
        <v>janv 2022 - Bande supérieure</v>
      </c>
      <c r="E59">
        <f ca="1">E58+12.5</f>
        <v>13</v>
      </c>
      <c r="F59">
        <f t="shared" ref="F59:AH59" ca="1" si="18">F58+12.5</f>
        <v>13</v>
      </c>
      <c r="G59">
        <f t="shared" ca="1" si="18"/>
        <v>13</v>
      </c>
      <c r="H59">
        <f t="shared" ca="1" si="18"/>
        <v>13</v>
      </c>
      <c r="I59">
        <f t="shared" ca="1" si="18"/>
        <v>13</v>
      </c>
      <c r="J59">
        <f t="shared" ca="1" si="18"/>
        <v>13</v>
      </c>
      <c r="K59">
        <f t="shared" ca="1" si="18"/>
        <v>13</v>
      </c>
      <c r="L59">
        <f t="shared" ca="1" si="18"/>
        <v>13</v>
      </c>
      <c r="M59">
        <f t="shared" ca="1" si="18"/>
        <v>13</v>
      </c>
      <c r="N59">
        <f t="shared" ca="1" si="18"/>
        <v>13</v>
      </c>
      <c r="O59">
        <f t="shared" ca="1" si="18"/>
        <v>13</v>
      </c>
      <c r="P59">
        <f t="shared" ca="1" si="18"/>
        <v>13</v>
      </c>
      <c r="Q59">
        <f t="shared" ca="1" si="18"/>
        <v>13</v>
      </c>
      <c r="R59">
        <f t="shared" ca="1" si="18"/>
        <v>13</v>
      </c>
      <c r="S59">
        <f t="shared" ca="1" si="18"/>
        <v>13</v>
      </c>
      <c r="T59">
        <f t="shared" ca="1" si="18"/>
        <v>13</v>
      </c>
      <c r="U59">
        <f t="shared" ca="1" si="18"/>
        <v>13</v>
      </c>
      <c r="V59">
        <f t="shared" ca="1" si="18"/>
        <v>13</v>
      </c>
      <c r="W59">
        <f t="shared" ca="1" si="18"/>
        <v>13</v>
      </c>
      <c r="X59">
        <f t="shared" ca="1" si="18"/>
        <v>13</v>
      </c>
      <c r="Y59" t="e">
        <f t="shared" ca="1" si="18"/>
        <v>#N/A</v>
      </c>
      <c r="Z59" t="e">
        <f t="shared" ca="1" si="18"/>
        <v>#N/A</v>
      </c>
      <c r="AA59" t="e">
        <f t="shared" ca="1" si="18"/>
        <v>#N/A</v>
      </c>
      <c r="AB59" t="e">
        <f t="shared" ca="1" si="18"/>
        <v>#N/A</v>
      </c>
      <c r="AC59" t="e">
        <f t="shared" ca="1" si="18"/>
        <v>#N/A</v>
      </c>
      <c r="AD59" t="e">
        <f t="shared" ca="1" si="18"/>
        <v>#N/A</v>
      </c>
      <c r="AE59" t="e">
        <f t="shared" ca="1" si="18"/>
        <v>#N/A</v>
      </c>
      <c r="AF59" t="e">
        <f t="shared" ca="1" si="18"/>
        <v>#N/A</v>
      </c>
      <c r="AG59" t="e">
        <f t="shared" ca="1" si="18"/>
        <v>#N/A</v>
      </c>
      <c r="AH59" t="e">
        <f t="shared" ca="1" si="18"/>
        <v>#N/A</v>
      </c>
    </row>
    <row r="60" spans="3:34" x14ac:dyDescent="0.25">
      <c r="D60" s="9"/>
    </row>
    <row r="61" spans="3:34" x14ac:dyDescent="0.25">
      <c r="D61" s="11">
        <f ca="1">EOMONTH(D58,0)+1</f>
        <v>44593</v>
      </c>
      <c r="E61" t="e">
        <f ca="1">IF(MEDIAN($D61,E$55,EOMONTH($D61,0))=E$55,0.5,NA())</f>
        <v>#N/A</v>
      </c>
      <c r="F61" t="e">
        <f t="shared" ref="F61:AH61" ca="1" si="19">IF(MEDIAN($D61,F$55,EOMONTH($D61,0))=F$55,0.5,NA())</f>
        <v>#N/A</v>
      </c>
      <c r="G61" t="e">
        <f t="shared" ca="1" si="19"/>
        <v>#N/A</v>
      </c>
      <c r="H61" t="e">
        <f t="shared" ca="1" si="19"/>
        <v>#N/A</v>
      </c>
      <c r="I61" t="e">
        <f t="shared" ca="1" si="19"/>
        <v>#N/A</v>
      </c>
      <c r="J61" t="e">
        <f t="shared" ca="1" si="19"/>
        <v>#N/A</v>
      </c>
      <c r="K61" t="e">
        <f t="shared" ca="1" si="19"/>
        <v>#N/A</v>
      </c>
      <c r="L61" t="e">
        <f t="shared" ca="1" si="19"/>
        <v>#N/A</v>
      </c>
      <c r="M61" t="e">
        <f t="shared" ca="1" si="19"/>
        <v>#N/A</v>
      </c>
      <c r="N61" t="e">
        <f t="shared" ca="1" si="19"/>
        <v>#N/A</v>
      </c>
      <c r="O61" t="e">
        <f t="shared" ca="1" si="19"/>
        <v>#N/A</v>
      </c>
      <c r="P61" t="e">
        <f t="shared" ca="1" si="19"/>
        <v>#N/A</v>
      </c>
      <c r="Q61" t="e">
        <f t="shared" ca="1" si="19"/>
        <v>#N/A</v>
      </c>
      <c r="R61" t="e">
        <f t="shared" ca="1" si="19"/>
        <v>#N/A</v>
      </c>
      <c r="S61" t="e">
        <f t="shared" ca="1" si="19"/>
        <v>#N/A</v>
      </c>
      <c r="T61" t="e">
        <f t="shared" ca="1" si="19"/>
        <v>#N/A</v>
      </c>
      <c r="U61" t="e">
        <f t="shared" ca="1" si="19"/>
        <v>#N/A</v>
      </c>
      <c r="V61" t="e">
        <f t="shared" ca="1" si="19"/>
        <v>#N/A</v>
      </c>
      <c r="W61" t="e">
        <f t="shared" ca="1" si="19"/>
        <v>#N/A</v>
      </c>
      <c r="X61" t="e">
        <f t="shared" ca="1" si="19"/>
        <v>#N/A</v>
      </c>
      <c r="Y61">
        <f t="shared" ca="1" si="19"/>
        <v>0.5</v>
      </c>
      <c r="Z61">
        <f t="shared" ca="1" si="19"/>
        <v>0.5</v>
      </c>
      <c r="AA61">
        <f t="shared" ca="1" si="19"/>
        <v>0.5</v>
      </c>
      <c r="AB61">
        <f t="shared" ca="1" si="19"/>
        <v>0.5</v>
      </c>
      <c r="AC61">
        <f t="shared" ca="1" si="19"/>
        <v>0.5</v>
      </c>
      <c r="AD61">
        <f t="shared" ca="1" si="19"/>
        <v>0.5</v>
      </c>
      <c r="AE61">
        <f t="shared" ca="1" si="19"/>
        <v>0.5</v>
      </c>
      <c r="AF61">
        <f t="shared" ca="1" si="19"/>
        <v>0.5</v>
      </c>
      <c r="AG61">
        <f t="shared" ca="1" si="19"/>
        <v>0.5</v>
      </c>
      <c r="AH61">
        <f t="shared" ca="1" si="19"/>
        <v>0.5</v>
      </c>
    </row>
    <row r="62" spans="3:34" ht="30" x14ac:dyDescent="0.25">
      <c r="D62" s="11" t="str">
        <f ca="1">TEXT(D61,"mmm aaaa") &amp; " - Bande supérieure"</f>
        <v>févr 2022 - Bande supérieure</v>
      </c>
      <c r="E62" t="e">
        <f ca="1">E61+12.5</f>
        <v>#N/A</v>
      </c>
      <c r="F62" t="e">
        <f t="shared" ref="F62:AH62" ca="1" si="20">F61+12.5</f>
        <v>#N/A</v>
      </c>
      <c r="G62" t="e">
        <f t="shared" ca="1" si="20"/>
        <v>#N/A</v>
      </c>
      <c r="H62" t="e">
        <f t="shared" ca="1" si="20"/>
        <v>#N/A</v>
      </c>
      <c r="I62" t="e">
        <f t="shared" ca="1" si="20"/>
        <v>#N/A</v>
      </c>
      <c r="J62" t="e">
        <f t="shared" ca="1" si="20"/>
        <v>#N/A</v>
      </c>
      <c r="K62" t="e">
        <f t="shared" ca="1" si="20"/>
        <v>#N/A</v>
      </c>
      <c r="L62" t="e">
        <f t="shared" ca="1" si="20"/>
        <v>#N/A</v>
      </c>
      <c r="M62" t="e">
        <f t="shared" ca="1" si="20"/>
        <v>#N/A</v>
      </c>
      <c r="N62" t="e">
        <f t="shared" ca="1" si="20"/>
        <v>#N/A</v>
      </c>
      <c r="O62" t="e">
        <f t="shared" ca="1" si="20"/>
        <v>#N/A</v>
      </c>
      <c r="P62" t="e">
        <f t="shared" ca="1" si="20"/>
        <v>#N/A</v>
      </c>
      <c r="Q62" t="e">
        <f t="shared" ca="1" si="20"/>
        <v>#N/A</v>
      </c>
      <c r="R62" t="e">
        <f t="shared" ca="1" si="20"/>
        <v>#N/A</v>
      </c>
      <c r="S62" t="e">
        <f t="shared" ca="1" si="20"/>
        <v>#N/A</v>
      </c>
      <c r="T62" t="e">
        <f t="shared" ca="1" si="20"/>
        <v>#N/A</v>
      </c>
      <c r="U62" t="e">
        <f t="shared" ca="1" si="20"/>
        <v>#N/A</v>
      </c>
      <c r="V62" t="e">
        <f t="shared" ca="1" si="20"/>
        <v>#N/A</v>
      </c>
      <c r="W62" t="e">
        <f t="shared" ca="1" si="20"/>
        <v>#N/A</v>
      </c>
      <c r="X62" t="e">
        <f t="shared" ca="1" si="20"/>
        <v>#N/A</v>
      </c>
      <c r="Y62">
        <f t="shared" ca="1" si="20"/>
        <v>13</v>
      </c>
      <c r="Z62">
        <f t="shared" ca="1" si="20"/>
        <v>13</v>
      </c>
      <c r="AA62">
        <f t="shared" ca="1" si="20"/>
        <v>13</v>
      </c>
      <c r="AB62">
        <f t="shared" ca="1" si="20"/>
        <v>13</v>
      </c>
      <c r="AC62">
        <f t="shared" ca="1" si="20"/>
        <v>13</v>
      </c>
      <c r="AD62">
        <f t="shared" ca="1" si="20"/>
        <v>13</v>
      </c>
      <c r="AE62">
        <f t="shared" ca="1" si="20"/>
        <v>13</v>
      </c>
      <c r="AF62">
        <f t="shared" ca="1" si="20"/>
        <v>13</v>
      </c>
      <c r="AG62">
        <f t="shared" ca="1" si="20"/>
        <v>13</v>
      </c>
      <c r="AH62">
        <f t="shared" ca="1" si="20"/>
        <v>13</v>
      </c>
    </row>
    <row r="63" spans="3:34" x14ac:dyDescent="0.25">
      <c r="D63" s="9"/>
    </row>
    <row r="65" spans="4:34" x14ac:dyDescent="0.25">
      <c r="D65" s="11">
        <f ca="1">D58+1</f>
        <v>44563</v>
      </c>
      <c r="E65" t="e">
        <f ca="1">IF(MEDIAN($D65,E$55)=E$55,0.5,NA())</f>
        <v>#N/A</v>
      </c>
      <c r="F65" t="e">
        <f t="shared" ref="F65:AH66" ca="1" si="21">IF(MEDIAN($D65,F$55)=F$55,0.5,NA())</f>
        <v>#N/A</v>
      </c>
      <c r="G65" t="e">
        <f t="shared" ca="1" si="21"/>
        <v>#N/A</v>
      </c>
      <c r="H65" t="e">
        <f t="shared" ca="1" si="21"/>
        <v>#N/A</v>
      </c>
      <c r="I65" t="e">
        <f t="shared" ca="1" si="21"/>
        <v>#N/A</v>
      </c>
      <c r="J65" t="e">
        <f t="shared" ca="1" si="21"/>
        <v>#N/A</v>
      </c>
      <c r="K65" t="e">
        <f t="shared" ca="1" si="21"/>
        <v>#N/A</v>
      </c>
      <c r="L65" t="e">
        <f t="shared" ca="1" si="21"/>
        <v>#N/A</v>
      </c>
      <c r="M65" t="e">
        <f t="shared" ca="1" si="21"/>
        <v>#N/A</v>
      </c>
      <c r="N65" t="e">
        <f t="shared" ca="1" si="21"/>
        <v>#N/A</v>
      </c>
      <c r="O65" t="e">
        <f t="shared" ca="1" si="21"/>
        <v>#N/A</v>
      </c>
      <c r="P65" t="e">
        <f t="shared" ca="1" si="21"/>
        <v>#N/A</v>
      </c>
      <c r="Q65" t="e">
        <f t="shared" ca="1" si="21"/>
        <v>#N/A</v>
      </c>
      <c r="R65" t="e">
        <f t="shared" ca="1" si="21"/>
        <v>#N/A</v>
      </c>
      <c r="S65" t="e">
        <f t="shared" ca="1" si="21"/>
        <v>#N/A</v>
      </c>
      <c r="T65" t="e">
        <f t="shared" ca="1" si="21"/>
        <v>#N/A</v>
      </c>
      <c r="U65" t="e">
        <f t="shared" ca="1" si="21"/>
        <v>#N/A</v>
      </c>
      <c r="V65" t="e">
        <f t="shared" ca="1" si="21"/>
        <v>#N/A</v>
      </c>
      <c r="W65" t="e">
        <f t="shared" ca="1" si="21"/>
        <v>#N/A</v>
      </c>
      <c r="X65" t="e">
        <f t="shared" ca="1" si="21"/>
        <v>#N/A</v>
      </c>
      <c r="Y65" t="e">
        <f t="shared" ca="1" si="21"/>
        <v>#N/A</v>
      </c>
      <c r="Z65" t="e">
        <f t="shared" ca="1" si="21"/>
        <v>#N/A</v>
      </c>
      <c r="AA65" t="e">
        <f t="shared" ca="1" si="21"/>
        <v>#N/A</v>
      </c>
      <c r="AB65" t="e">
        <f t="shared" ca="1" si="21"/>
        <v>#N/A</v>
      </c>
      <c r="AC65" t="e">
        <f t="shared" ca="1" si="21"/>
        <v>#N/A</v>
      </c>
      <c r="AD65" t="e">
        <f t="shared" ca="1" si="21"/>
        <v>#N/A</v>
      </c>
      <c r="AE65" t="e">
        <f t="shared" ca="1" si="21"/>
        <v>#N/A</v>
      </c>
      <c r="AF65" t="e">
        <f t="shared" ca="1" si="21"/>
        <v>#N/A</v>
      </c>
      <c r="AG65" t="e">
        <f t="shared" ca="1" si="21"/>
        <v>#N/A</v>
      </c>
      <c r="AH65" t="e">
        <f t="shared" ca="1" si="21"/>
        <v>#N/A</v>
      </c>
    </row>
    <row r="66" spans="4:34" x14ac:dyDescent="0.25">
      <c r="D66" s="11">
        <f ca="1">D61+1</f>
        <v>44594</v>
      </c>
      <c r="E66" t="e">
        <f ca="1">IF(MEDIAN($D66,E$55)=E$55,0.5,NA())</f>
        <v>#N/A</v>
      </c>
      <c r="F66" t="e">
        <f t="shared" ca="1" si="21"/>
        <v>#N/A</v>
      </c>
      <c r="G66" t="e">
        <f t="shared" ca="1" si="21"/>
        <v>#N/A</v>
      </c>
      <c r="H66" t="e">
        <f t="shared" ca="1" si="21"/>
        <v>#N/A</v>
      </c>
      <c r="I66" t="e">
        <f t="shared" ca="1" si="21"/>
        <v>#N/A</v>
      </c>
      <c r="J66" t="e">
        <f t="shared" ca="1" si="21"/>
        <v>#N/A</v>
      </c>
      <c r="K66" t="e">
        <f t="shared" ca="1" si="21"/>
        <v>#N/A</v>
      </c>
      <c r="L66" t="e">
        <f t="shared" ca="1" si="21"/>
        <v>#N/A</v>
      </c>
      <c r="M66" t="e">
        <f t="shared" ca="1" si="21"/>
        <v>#N/A</v>
      </c>
      <c r="N66" t="e">
        <f t="shared" ca="1" si="21"/>
        <v>#N/A</v>
      </c>
      <c r="O66" t="e">
        <f t="shared" ca="1" si="21"/>
        <v>#N/A</v>
      </c>
      <c r="P66" t="e">
        <f t="shared" ca="1" si="21"/>
        <v>#N/A</v>
      </c>
      <c r="Q66" t="e">
        <f t="shared" ca="1" si="21"/>
        <v>#N/A</v>
      </c>
      <c r="R66" t="e">
        <f t="shared" ca="1" si="21"/>
        <v>#N/A</v>
      </c>
      <c r="S66" t="e">
        <f t="shared" ca="1" si="21"/>
        <v>#N/A</v>
      </c>
      <c r="T66" t="e">
        <f t="shared" ca="1" si="21"/>
        <v>#N/A</v>
      </c>
      <c r="U66" t="e">
        <f t="shared" ca="1" si="21"/>
        <v>#N/A</v>
      </c>
      <c r="V66" t="e">
        <f t="shared" ca="1" si="21"/>
        <v>#N/A</v>
      </c>
      <c r="W66" t="e">
        <f t="shared" ca="1" si="21"/>
        <v>#N/A</v>
      </c>
      <c r="X66" t="e">
        <f t="shared" ca="1" si="21"/>
        <v>#N/A</v>
      </c>
      <c r="Y66" t="e">
        <f t="shared" ca="1" si="21"/>
        <v>#N/A</v>
      </c>
      <c r="Z66">
        <f t="shared" ca="1" si="21"/>
        <v>0.5</v>
      </c>
      <c r="AA66" t="e">
        <f t="shared" ca="1" si="21"/>
        <v>#N/A</v>
      </c>
      <c r="AB66" t="e">
        <f t="shared" ca="1" si="21"/>
        <v>#N/A</v>
      </c>
      <c r="AC66" t="e">
        <f t="shared" ca="1" si="21"/>
        <v>#N/A</v>
      </c>
      <c r="AD66" t="e">
        <f t="shared" ca="1" si="21"/>
        <v>#N/A</v>
      </c>
      <c r="AE66" t="e">
        <f t="shared" ca="1" si="21"/>
        <v>#N/A</v>
      </c>
      <c r="AF66" t="e">
        <f t="shared" ca="1" si="21"/>
        <v>#N/A</v>
      </c>
      <c r="AG66" t="e">
        <f t="shared" ca="1" si="21"/>
        <v>#N/A</v>
      </c>
      <c r="AH66" t="e">
        <f t="shared" ca="1" si="21"/>
        <v>#N/A</v>
      </c>
    </row>
    <row r="69" spans="4:34" x14ac:dyDescent="0.25">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5">
      <c r="D70">
        <v>3</v>
      </c>
      <c r="E70" t="str">
        <f t="shared" ref="E70:AH70" ca="1" si="23">LEFT(UPPER(TEXT(E55,"jjj")),$D70)</f>
        <v>MER</v>
      </c>
      <c r="F70" t="str">
        <f t="shared" ca="1" si="23"/>
        <v>JEU</v>
      </c>
      <c r="G70" t="str">
        <f t="shared" ca="1" si="23"/>
        <v>VEN</v>
      </c>
      <c r="H70" t="str">
        <f t="shared" ca="1" si="23"/>
        <v>SAM</v>
      </c>
      <c r="I70" t="str">
        <f t="shared" ca="1" si="23"/>
        <v>DIM</v>
      </c>
      <c r="J70" t="str">
        <f t="shared" ca="1" si="23"/>
        <v>LUN</v>
      </c>
      <c r="K70" t="str">
        <f t="shared" ca="1" si="23"/>
        <v>MAR</v>
      </c>
      <c r="L70" t="str">
        <f t="shared" ca="1" si="23"/>
        <v>MER</v>
      </c>
      <c r="M70" t="str">
        <f t="shared" ca="1" si="23"/>
        <v>JEU</v>
      </c>
      <c r="N70" t="str">
        <f t="shared" ca="1" si="23"/>
        <v>VEN</v>
      </c>
      <c r="O70" t="str">
        <f t="shared" ca="1" si="23"/>
        <v>SAM</v>
      </c>
      <c r="P70" t="str">
        <f t="shared" ca="1" si="23"/>
        <v>DIM</v>
      </c>
      <c r="Q70" t="str">
        <f t="shared" ca="1" si="23"/>
        <v>LUN</v>
      </c>
      <c r="R70" t="str">
        <f t="shared" ca="1" si="23"/>
        <v>MAR</v>
      </c>
      <c r="S70" t="str">
        <f t="shared" ca="1" si="23"/>
        <v>MER</v>
      </c>
      <c r="T70" t="str">
        <f t="shared" ca="1" si="23"/>
        <v>JEU</v>
      </c>
      <c r="U70" t="str">
        <f t="shared" ca="1" si="23"/>
        <v>VEN</v>
      </c>
      <c r="V70" t="str">
        <f t="shared" ca="1" si="23"/>
        <v>SAM</v>
      </c>
      <c r="W70" t="str">
        <f t="shared" ca="1" si="23"/>
        <v>DIM</v>
      </c>
      <c r="X70" t="str">
        <f t="shared" ca="1" si="23"/>
        <v>LUN</v>
      </c>
      <c r="Y70" t="str">
        <f t="shared" ca="1" si="23"/>
        <v>MAR</v>
      </c>
      <c r="Z70" t="str">
        <f t="shared" ca="1" si="23"/>
        <v>MER</v>
      </c>
      <c r="AA70" t="str">
        <f t="shared" ca="1" si="23"/>
        <v>JEU</v>
      </c>
      <c r="AB70" t="str">
        <f t="shared" ca="1" si="23"/>
        <v>VEN</v>
      </c>
      <c r="AC70" t="str">
        <f t="shared" ca="1" si="23"/>
        <v>SAM</v>
      </c>
      <c r="AD70" t="str">
        <f t="shared" ca="1" si="23"/>
        <v>DIM</v>
      </c>
      <c r="AE70" t="str">
        <f t="shared" ca="1" si="23"/>
        <v>LUN</v>
      </c>
      <c r="AF70" t="str">
        <f t="shared" ca="1" si="23"/>
        <v>MAR</v>
      </c>
      <c r="AG70" t="str">
        <f t="shared" ca="1" si="23"/>
        <v>MER</v>
      </c>
      <c r="AH70" t="str">
        <f t="shared" ca="1" si="23"/>
        <v>JEU</v>
      </c>
    </row>
    <row r="71" spans="4:34" x14ac:dyDescent="0.25">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5">
      <c r="E72" t="str">
        <f t="shared" ref="E72:AH72" ca="1" si="24">TEXT(E55,"jj")</f>
        <v>12</v>
      </c>
      <c r="F72" t="str">
        <f t="shared" ca="1" si="24"/>
        <v>13</v>
      </c>
      <c r="G72" t="str">
        <f t="shared" ca="1" si="24"/>
        <v>14</v>
      </c>
      <c r="H72" t="str">
        <f t="shared" ca="1" si="24"/>
        <v>15</v>
      </c>
      <c r="I72" t="str">
        <f t="shared" ca="1" si="24"/>
        <v>16</v>
      </c>
      <c r="J72" t="str">
        <f t="shared" ca="1" si="24"/>
        <v>17</v>
      </c>
      <c r="K72" t="str">
        <f t="shared" ca="1" si="24"/>
        <v>18</v>
      </c>
      <c r="L72" t="str">
        <f t="shared" ca="1" si="24"/>
        <v>19</v>
      </c>
      <c r="M72" t="str">
        <f t="shared" ca="1" si="24"/>
        <v>20</v>
      </c>
      <c r="N72" t="str">
        <f t="shared" ca="1" si="24"/>
        <v>21</v>
      </c>
      <c r="O72" t="str">
        <f t="shared" ca="1" si="24"/>
        <v>22</v>
      </c>
      <c r="P72" t="str">
        <f t="shared" ca="1" si="24"/>
        <v>23</v>
      </c>
      <c r="Q72" t="str">
        <f t="shared" ca="1" si="24"/>
        <v>24</v>
      </c>
      <c r="R72" t="str">
        <f t="shared" ca="1" si="24"/>
        <v>25</v>
      </c>
      <c r="S72" t="str">
        <f t="shared" ca="1" si="24"/>
        <v>26</v>
      </c>
      <c r="T72" t="str">
        <f t="shared" ca="1" si="24"/>
        <v>27</v>
      </c>
      <c r="U72" t="str">
        <f t="shared" ca="1" si="24"/>
        <v>28</v>
      </c>
      <c r="V72" t="str">
        <f t="shared" ca="1" si="24"/>
        <v>29</v>
      </c>
      <c r="W72" t="str">
        <f t="shared" ca="1" si="24"/>
        <v>30</v>
      </c>
      <c r="X72" t="str">
        <f t="shared" ca="1" si="24"/>
        <v>31</v>
      </c>
      <c r="Y72" t="str">
        <f t="shared" ca="1" si="24"/>
        <v>01</v>
      </c>
      <c r="Z72" t="str">
        <f t="shared" ca="1" si="24"/>
        <v>02</v>
      </c>
      <c r="AA72" t="str">
        <f t="shared" ca="1" si="24"/>
        <v>03</v>
      </c>
      <c r="AB72" t="str">
        <f t="shared" ca="1" si="24"/>
        <v>04</v>
      </c>
      <c r="AC72" t="str">
        <f t="shared" ca="1" si="24"/>
        <v>05</v>
      </c>
      <c r="AD72" t="str">
        <f t="shared" ca="1" si="24"/>
        <v>06</v>
      </c>
      <c r="AE72" t="str">
        <f t="shared" ca="1" si="24"/>
        <v>07</v>
      </c>
      <c r="AF72" t="str">
        <f t="shared" ca="1" si="24"/>
        <v>08</v>
      </c>
      <c r="AG72" t="str">
        <f t="shared" ca="1" si="24"/>
        <v>09</v>
      </c>
      <c r="AH72" t="str">
        <f t="shared" ca="1" si="24"/>
        <v>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11D93F-21D3-4821-9768-A0F99C41A8EB}">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16c05727-aa75-4e4a-9b5f-8a80a1165891"/>
    <ds:schemaRef ds:uri="http://schemas.openxmlformats.org/package/2006/metadata/core-properties"/>
    <ds:schemaRef ds:uri="71af3243-3dd4-4a8d-8c0d-dd76da1f02a5"/>
    <ds:schemaRef ds:uri="http://purl.org/dc/elements/1.1/"/>
  </ds:schemaRefs>
</ds:datastoreItem>
</file>

<file path=customXml/itemProps2.xml><?xml version="1.0" encoding="utf-8"?>
<ds:datastoreItem xmlns:ds="http://schemas.openxmlformats.org/officeDocument/2006/customXml" ds:itemID="{7B5BB6EA-B4A9-4FD0-A581-32FE787E0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TM02930043</Template>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Planification 2022</vt:lpstr>
      <vt:lpstr>Table des locaux</vt:lpstr>
      <vt:lpstr>List</vt:lpstr>
      <vt:lpstr>01 1101</vt:lpstr>
      <vt:lpstr>01 1106</vt:lpstr>
      <vt:lpstr>01 1107</vt:lpstr>
      <vt:lpstr>01 1108</vt:lpstr>
      <vt:lpstr>calculs</vt:lpstr>
      <vt:lpstr>DateDébut</vt:lpstr>
      <vt:lpstr>DécalageFenêtre</vt:lpstr>
      <vt:lpstr>FenêtreDateDébut</vt:lpstr>
      <vt:lpstr>'Planification 2022'!Impression_des_titres</vt:lpstr>
      <vt:lpstr>JoursFenêtre</vt:lpstr>
      <vt:lpstr>RegoinTitreLigne1..D3</vt:lpstr>
      <vt:lpstr>Titre1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2019-07-05T13:07:49Z</dcterms:created>
  <dcterms:modified xsi:type="dcterms:W3CDTF">2022-01-12T15:07:36Z</dcterms:modified>
</cp:coreProperties>
</file>