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d.i.sarl/Downloads/"/>
    </mc:Choice>
  </mc:AlternateContent>
  <xr:revisionPtr revIDLastSave="0" documentId="13_ncr:1_{BC47992B-313D-A943-8177-61FC9180A885}" xr6:coauthVersionLast="36" xr6:coauthVersionMax="36" xr10:uidLastSave="{00000000-0000-0000-0000-000000000000}"/>
  <bookViews>
    <workbookView xWindow="880" yWindow="1460" windowWidth="24640" windowHeight="14000" xr2:uid="{B9C43ADE-E87C-F542-B27D-2B04C3EDDE7C}"/>
  </bookViews>
  <sheets>
    <sheet name="PROPOSITION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M34" i="1"/>
  <c r="R33" i="1"/>
  <c r="S33" i="1" s="1"/>
  <c r="Q33" i="1"/>
  <c r="M33" i="1"/>
  <c r="Q30" i="1"/>
  <c r="M30" i="1"/>
  <c r="R29" i="1"/>
  <c r="S29" i="1" s="1"/>
  <c r="Q29" i="1"/>
  <c r="M29" i="1"/>
  <c r="E25" i="1"/>
  <c r="E24" i="1"/>
  <c r="F25" i="1" s="1"/>
  <c r="E23" i="1"/>
  <c r="E22" i="1" s="1"/>
  <c r="E21" i="1" s="1"/>
  <c r="I16" i="1"/>
  <c r="I10" i="1"/>
  <c r="I9" i="1"/>
  <c r="O29" i="1" l="1"/>
  <c r="N34" i="1"/>
  <c r="O34" i="1" s="1"/>
  <c r="N30" i="1"/>
  <c r="O30" i="1" s="1"/>
  <c r="N33" i="1"/>
  <c r="O33" i="1" s="1"/>
  <c r="N29" i="1"/>
  <c r="R34" i="1"/>
  <c r="S34" i="1" s="1"/>
  <c r="R30" i="1"/>
  <c r="S30" i="1" s="1"/>
</calcChain>
</file>

<file path=xl/sharedStrings.xml><?xml version="1.0" encoding="utf-8"?>
<sst xmlns="http://schemas.openxmlformats.org/spreadsheetml/2006/main" count="16" uniqueCount="10">
  <si>
    <t>base</t>
  </si>
  <si>
    <t>TRI brut</t>
  </si>
  <si>
    <t>TRI net</t>
  </si>
  <si>
    <t>nb</t>
  </si>
  <si>
    <t>A</t>
  </si>
  <si>
    <t>B</t>
  </si>
  <si>
    <t>C</t>
  </si>
  <si>
    <t>E</t>
  </si>
  <si>
    <t>D</t>
  </si>
  <si>
    <t>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</si>
</sst>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€_ ;_ * \(#,##0.00\)\ _€_ ;_ * &quot;-&quot;??_)\ _€_ ;_ @_ "/>
    <numFmt numFmtId="164" formatCode="_ * #,##0.0_)\ _€_ ;_ * \(#,##0.0\)\ _€_ ;_ * &quot;-&quot;??_)\ _€_ ;_ @_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854D7E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854D7E"/>
        <bgColor indexed="64"/>
      </patternFill>
    </fill>
  </fills>
  <borders count="9">
    <border>
      <left/>
      <right/>
      <top/>
      <bottom/>
      <diagonal/>
    </border>
    <border>
      <left style="medium">
        <color rgb="FF854D7E"/>
      </left>
      <right/>
      <top style="medium">
        <color rgb="FF854D7E"/>
      </top>
      <bottom/>
      <diagonal/>
    </border>
    <border>
      <left/>
      <right/>
      <top style="medium">
        <color rgb="FF854D7E"/>
      </top>
      <bottom/>
      <diagonal/>
    </border>
    <border>
      <left/>
      <right style="medium">
        <color rgb="FF854D7E"/>
      </right>
      <top style="medium">
        <color rgb="FF854D7E"/>
      </top>
      <bottom/>
      <diagonal/>
    </border>
    <border>
      <left style="medium">
        <color rgb="FF854D7E"/>
      </left>
      <right/>
      <top/>
      <bottom/>
      <diagonal/>
    </border>
    <border>
      <left/>
      <right style="medium">
        <color rgb="FF854D7E"/>
      </right>
      <top/>
      <bottom/>
      <diagonal/>
    </border>
    <border>
      <left style="medium">
        <color rgb="FF854D7E"/>
      </left>
      <right/>
      <top/>
      <bottom style="medium">
        <color rgb="FF854D7E"/>
      </bottom>
      <diagonal/>
    </border>
    <border>
      <left/>
      <right/>
      <top/>
      <bottom style="medium">
        <color rgb="FF854D7E"/>
      </bottom>
      <diagonal/>
    </border>
    <border>
      <left/>
      <right style="medium">
        <color rgb="FF854D7E"/>
      </right>
      <top/>
      <bottom style="medium">
        <color rgb="FF854D7E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43" fontId="0" fillId="2" borderId="0" xfId="1" applyFont="1" applyFill="1"/>
    <xf numFmtId="0" fontId="0" fillId="2" borderId="0" xfId="0" applyFill="1" applyBorder="1"/>
    <xf numFmtId="1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43" fontId="0" fillId="3" borderId="0" xfId="1" applyFont="1" applyFill="1"/>
    <xf numFmtId="1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43" fontId="0" fillId="4" borderId="0" xfId="1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43" fontId="0" fillId="2" borderId="0" xfId="1" applyFont="1" applyFill="1" applyBorder="1"/>
    <xf numFmtId="43" fontId="3" fillId="2" borderId="0" xfId="0" applyNumberFormat="1" applyFont="1" applyFill="1" applyBorder="1"/>
    <xf numFmtId="0" fontId="4" fillId="2" borderId="0" xfId="0" applyFont="1" applyFill="1"/>
    <xf numFmtId="43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2" borderId="4" xfId="0" applyFill="1" applyBorder="1"/>
    <xf numFmtId="0" fontId="3" fillId="2" borderId="0" xfId="0" quotePrefix="1" applyFont="1" applyFill="1" applyBorder="1" applyAlignment="1">
      <alignment horizontal="right"/>
    </xf>
    <xf numFmtId="43" fontId="0" fillId="2" borderId="0" xfId="0" applyNumberFormat="1" applyFill="1" applyBorder="1"/>
    <xf numFmtId="10" fontId="0" fillId="2" borderId="0" xfId="0" applyNumberForma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43" fontId="2" fillId="5" borderId="0" xfId="0" applyNumberFormat="1" applyFont="1" applyFill="1" applyBorder="1"/>
    <xf numFmtId="10" fontId="3" fillId="2" borderId="0" xfId="2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center"/>
    </xf>
    <xf numFmtId="10" fontId="3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43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43" fontId="0" fillId="2" borderId="0" xfId="0" applyNumberFormat="1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43" fontId="3" fillId="2" borderId="0" xfId="0" applyNumberFormat="1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3ED93-E064-3841-B82A-F521E6C3312C}">
  <sheetPr codeName="Feuil2"/>
  <dimension ref="A1:AE36"/>
  <sheetViews>
    <sheetView tabSelected="1" workbookViewId="0"/>
  </sheetViews>
  <sheetFormatPr baseColWidth="10" defaultRowHeight="16" outlineLevelRow="1" x14ac:dyDescent="0.2"/>
  <cols>
    <col min="1" max="3" width="1.83203125" style="1" customWidth="1"/>
    <col min="4" max="5" width="14.6640625" style="1" bestFit="1" customWidth="1"/>
    <col min="6" max="6" width="10.83203125" style="2" bestFit="1" customWidth="1"/>
    <col min="7" max="7" width="6.6640625" style="3" bestFit="1" customWidth="1"/>
    <col min="8" max="8" width="1.83203125" style="3" customWidth="1"/>
    <col min="9" max="9" width="14.6640625" style="4" bestFit="1" customWidth="1"/>
    <col min="10" max="12" width="1.83203125" style="1" customWidth="1"/>
    <col min="13" max="13" width="14.6640625" style="1" bestFit="1" customWidth="1"/>
    <col min="14" max="14" width="14.6640625" style="1" customWidth="1"/>
    <col min="15" max="15" width="6.1640625" style="1" bestFit="1" customWidth="1"/>
    <col min="16" max="16" width="1.83203125" style="1" customWidth="1"/>
    <col min="17" max="18" width="14.6640625" style="1" bestFit="1" customWidth="1"/>
    <col min="19" max="19" width="6.1640625" style="1" bestFit="1" customWidth="1"/>
    <col min="20" max="23" width="1.83203125" style="1" customWidth="1"/>
    <col min="24" max="25" width="12.6640625" style="1" bestFit="1" customWidth="1"/>
    <col min="26" max="26" width="13.1640625" style="1" bestFit="1" customWidth="1"/>
    <col min="27" max="27" width="1.83203125" style="1" customWidth="1"/>
    <col min="28" max="28" width="2.1640625" style="1" bestFit="1" customWidth="1"/>
    <col min="29" max="29" width="13.1640625" style="1" bestFit="1" customWidth="1"/>
    <col min="30" max="30" width="2.1640625" style="1" bestFit="1" customWidth="1"/>
    <col min="31" max="31" width="13.1640625" style="1" bestFit="1" customWidth="1"/>
    <col min="32" max="16384" width="10.83203125" style="1"/>
  </cols>
  <sheetData>
    <row r="1" spans="5:29" x14ac:dyDescent="0.2"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5:29" x14ac:dyDescent="0.2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5:29" x14ac:dyDescent="0.2"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5:29" outlineLevel="1" x14ac:dyDescent="0.2">
      <c r="F4" s="6">
        <v>43008</v>
      </c>
      <c r="G4" s="7"/>
      <c r="H4" s="7"/>
      <c r="I4" s="8">
        <v>16541.099999999999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5:29" outlineLevel="1" x14ac:dyDescent="0.2">
      <c r="F5" s="6">
        <v>43115</v>
      </c>
      <c r="G5" s="7"/>
      <c r="H5" s="7"/>
      <c r="I5" s="8">
        <v>13268.72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5:29" outlineLevel="1" x14ac:dyDescent="0.2">
      <c r="F6" s="6">
        <v>43193</v>
      </c>
      <c r="G6" s="7"/>
      <c r="H6" s="7"/>
      <c r="I6" s="8">
        <v>12941.21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5:29" outlineLevel="1" x14ac:dyDescent="0.2">
      <c r="F7" s="6">
        <v>43281</v>
      </c>
      <c r="G7" s="7"/>
      <c r="H7" s="7"/>
      <c r="I7" s="8">
        <v>13089.04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5:29" outlineLevel="1" x14ac:dyDescent="0.2">
      <c r="F8" s="6">
        <v>43373</v>
      </c>
      <c r="G8" s="7"/>
      <c r="H8" s="7"/>
      <c r="I8" s="8">
        <v>11478.08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5:29" outlineLevel="1" x14ac:dyDescent="0.2">
      <c r="F9" s="9">
        <v>43465</v>
      </c>
      <c r="G9" s="10"/>
      <c r="H9" s="10"/>
      <c r="I9" s="11">
        <f>AVERAGE(I4:I8)</f>
        <v>13463.63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5:29" x14ac:dyDescent="0.2">
      <c r="E10" s="12" t="s">
        <v>4</v>
      </c>
      <c r="F10" s="13"/>
      <c r="G10" s="14"/>
      <c r="H10" s="14"/>
      <c r="I10" s="15">
        <f>SUM(I4:I9)</f>
        <v>80781.78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5:29" x14ac:dyDescent="0.2">
      <c r="E11" s="12"/>
      <c r="F11" s="13"/>
      <c r="G11" s="14"/>
      <c r="H11" s="1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5:29" x14ac:dyDescent="0.2">
      <c r="E12" s="12" t="s">
        <v>5</v>
      </c>
      <c r="F12" s="13"/>
      <c r="G12" s="14"/>
      <c r="H12" s="14"/>
      <c r="I12" s="4">
        <v>30000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5:29" x14ac:dyDescent="0.2">
      <c r="E13" s="12" t="s">
        <v>6</v>
      </c>
      <c r="F13" s="13"/>
      <c r="G13" s="14"/>
      <c r="H13" s="14"/>
      <c r="I13" s="4">
        <v>5000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5:29" x14ac:dyDescent="0.2">
      <c r="E14" s="12" t="s">
        <v>8</v>
      </c>
      <c r="F14" s="13"/>
      <c r="G14" s="14"/>
      <c r="H14" s="14"/>
      <c r="I14" s="4">
        <v>12000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5:29" x14ac:dyDescent="0.2">
      <c r="E15" s="12" t="s">
        <v>7</v>
      </c>
      <c r="F15" s="13"/>
      <c r="G15" s="14"/>
      <c r="H15" s="14"/>
      <c r="I15" s="4">
        <v>10000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5:29" x14ac:dyDescent="0.2">
      <c r="I16" s="15">
        <f>SUM(I12:I15)</f>
        <v>57000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x14ac:dyDescent="0.2">
      <c r="A17" s="5"/>
      <c r="B17" s="5"/>
      <c r="C17" s="16"/>
      <c r="D17" s="5"/>
      <c r="E17" s="5"/>
      <c r="F17" s="17"/>
      <c r="G17" s="18"/>
      <c r="H17" s="18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31" x14ac:dyDescent="0.2">
      <c r="A18" s="5"/>
      <c r="B18" s="5"/>
      <c r="C18" s="5"/>
      <c r="D18" s="5"/>
      <c r="E18" s="5"/>
      <c r="F18" s="17"/>
      <c r="G18" s="18"/>
      <c r="H18" s="18"/>
      <c r="I18" s="19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20"/>
      <c r="AD18" s="12"/>
      <c r="AE18" s="12"/>
    </row>
    <row r="19" spans="1:31" ht="17" thickBot="1" x14ac:dyDescent="0.25">
      <c r="C19" s="21"/>
      <c r="E19" s="22"/>
      <c r="I19" s="1"/>
      <c r="W19" s="5"/>
      <c r="X19" s="5"/>
      <c r="Y19" s="5"/>
      <c r="Z19" s="5"/>
    </row>
    <row r="20" spans="1:31" x14ac:dyDescent="0.2">
      <c r="C20" s="23"/>
      <c r="D20" s="24"/>
      <c r="E20" s="25"/>
      <c r="F20" s="26"/>
      <c r="G20" s="27"/>
      <c r="H20" s="28"/>
      <c r="I20" s="1"/>
      <c r="W20" s="5"/>
      <c r="X20" s="5"/>
      <c r="Y20" s="5"/>
      <c r="Z20" s="5"/>
    </row>
    <row r="21" spans="1:31" x14ac:dyDescent="0.2">
      <c r="C21" s="29"/>
      <c r="D21" s="30" t="s">
        <v>9</v>
      </c>
      <c r="E21" s="31">
        <f>E22+I16</f>
        <v>516174.56334672205</v>
      </c>
      <c r="F21" s="32"/>
      <c r="G21" s="33"/>
      <c r="H21" s="34"/>
      <c r="I21" s="22"/>
      <c r="W21" s="5"/>
      <c r="X21" s="5"/>
      <c r="Y21" s="5"/>
      <c r="Z21" s="5"/>
    </row>
    <row r="22" spans="1:31" x14ac:dyDescent="0.2">
      <c r="C22" s="29"/>
      <c r="D22" s="5"/>
      <c r="E22" s="31">
        <f>E23</f>
        <v>459174.56334672205</v>
      </c>
      <c r="F22" s="17"/>
      <c r="G22" s="18"/>
      <c r="H22" s="35"/>
      <c r="I22" s="1"/>
      <c r="W22" s="5"/>
      <c r="X22" s="5"/>
      <c r="Y22" s="5"/>
      <c r="Z22" s="5"/>
    </row>
    <row r="23" spans="1:31" x14ac:dyDescent="0.2">
      <c r="C23" s="29"/>
      <c r="D23" s="36"/>
      <c r="E23" s="31">
        <f>E24+SUM(I4:I8)+(3000000-600000)*1.75%</f>
        <v>459174.56334672205</v>
      </c>
      <c r="F23" s="17"/>
      <c r="G23" s="18"/>
      <c r="H23" s="35"/>
      <c r="I23" s="1"/>
      <c r="Q23" s="4"/>
      <c r="W23" s="5"/>
      <c r="X23" s="5"/>
      <c r="Y23" s="5"/>
      <c r="Z23" s="5"/>
    </row>
    <row r="24" spans="1:31" x14ac:dyDescent="0.2">
      <c r="C24" s="29"/>
      <c r="D24" s="5"/>
      <c r="E24" s="37">
        <f>E25-D29</f>
        <v>349856.41334672202</v>
      </c>
      <c r="F24" s="38">
        <v>0.15</v>
      </c>
      <c r="G24" s="39">
        <v>1.5</v>
      </c>
      <c r="H24" s="34"/>
      <c r="I24" s="40"/>
      <c r="W24" s="5"/>
      <c r="X24" s="5"/>
      <c r="Y24" s="5"/>
      <c r="Z24" s="5"/>
    </row>
    <row r="25" spans="1:31" x14ac:dyDescent="0.2">
      <c r="C25" s="29"/>
      <c r="D25" s="5"/>
      <c r="E25" s="31">
        <f>D29*(1+F24)^G24</f>
        <v>1849856.413346722</v>
      </c>
      <c r="F25" s="41" t="str">
        <f>IF(ROUND($D$29+E24,0)=ROUND(E25,0),"VRAI","FAUX")</f>
        <v>VRAI</v>
      </c>
      <c r="G25" s="5"/>
      <c r="H25" s="42"/>
      <c r="I25" s="22"/>
      <c r="M25" s="13"/>
      <c r="N25" s="13"/>
      <c r="O25" s="13"/>
      <c r="P25" s="13"/>
      <c r="W25" s="5"/>
      <c r="X25" s="5"/>
      <c r="Y25" s="5"/>
      <c r="Z25" s="5"/>
    </row>
    <row r="26" spans="1:31" ht="17" thickBot="1" x14ac:dyDescent="0.25">
      <c r="C26" s="43"/>
      <c r="D26" s="44"/>
      <c r="E26" s="45"/>
      <c r="F26" s="46"/>
      <c r="G26" s="47"/>
      <c r="H26" s="48"/>
      <c r="I26" s="1"/>
      <c r="W26" s="5"/>
      <c r="X26" s="5"/>
      <c r="Y26" s="5"/>
      <c r="Z26" s="5"/>
    </row>
    <row r="27" spans="1:31" x14ac:dyDescent="0.2">
      <c r="B27" s="5"/>
      <c r="C27" s="5"/>
      <c r="D27" s="36"/>
      <c r="E27" s="49"/>
      <c r="F27" s="5"/>
      <c r="G27" s="5"/>
      <c r="H27" s="5"/>
      <c r="I27" s="1"/>
      <c r="W27" s="5"/>
      <c r="X27" s="5"/>
      <c r="Y27" s="5"/>
      <c r="Z27" s="5"/>
    </row>
    <row r="28" spans="1:31" ht="17" thickBot="1" x14ac:dyDescent="0.25">
      <c r="B28" s="5"/>
      <c r="C28" s="50"/>
      <c r="D28" s="51" t="s">
        <v>0</v>
      </c>
      <c r="E28" s="51" t="s">
        <v>1</v>
      </c>
      <c r="F28" s="51" t="s">
        <v>2</v>
      </c>
      <c r="G28" s="51" t="s">
        <v>3</v>
      </c>
      <c r="H28" s="44"/>
      <c r="I28" s="1"/>
      <c r="M28" s="51" t="s">
        <v>1</v>
      </c>
      <c r="N28" s="44"/>
      <c r="Q28" s="51" t="s">
        <v>2</v>
      </c>
      <c r="R28" s="44"/>
      <c r="W28" s="5"/>
      <c r="X28" s="5"/>
      <c r="Y28" s="5"/>
      <c r="Z28" s="5"/>
    </row>
    <row r="29" spans="1:31" x14ac:dyDescent="0.2">
      <c r="D29" s="31">
        <v>1500000</v>
      </c>
      <c r="E29" s="38">
        <v>0.15936033035023164</v>
      </c>
      <c r="F29" s="38">
        <v>0.1105123182102507</v>
      </c>
      <c r="G29" s="39">
        <v>2</v>
      </c>
      <c r="I29" s="1"/>
      <c r="M29" s="31">
        <f>D29*(1+E29)^G29</f>
        <v>2016174.5633846971</v>
      </c>
      <c r="N29" s="22">
        <f>D29+$E$21</f>
        <v>2016174.5633467222</v>
      </c>
      <c r="O29" s="52" t="str">
        <f>IF(ROUND(M29,2)=ROUND(N29,2),"VRAI","FAUX")</f>
        <v>VRAI</v>
      </c>
      <c r="P29" s="52"/>
      <c r="Q29" s="31">
        <f>D29*(1+F29)^G29</f>
        <v>1849856.4133450578</v>
      </c>
      <c r="R29" s="31">
        <f>D29+$E$24</f>
        <v>1849856.413346722</v>
      </c>
      <c r="S29" s="52" t="str">
        <f>IF(ROUND(Q29,2)=ROUND(R29,2),"VRAI","FAUX")</f>
        <v>VRAI</v>
      </c>
      <c r="W29" s="5"/>
      <c r="X29" s="5"/>
      <c r="Y29" s="5"/>
      <c r="Z29" s="5"/>
    </row>
    <row r="30" spans="1:31" x14ac:dyDescent="0.2">
      <c r="D30" s="31">
        <v>3000000</v>
      </c>
      <c r="E30" s="38">
        <v>8.2616361721300796E-2</v>
      </c>
      <c r="F30" s="38">
        <v>5.6701851674981901E-2</v>
      </c>
      <c r="G30" s="39">
        <v>2</v>
      </c>
      <c r="I30" s="1"/>
      <c r="M30" s="31">
        <f>D30*(1+E30)^G30</f>
        <v>3516174.5599999987</v>
      </c>
      <c r="N30" s="22">
        <f>D30+$E$21</f>
        <v>3516174.5633467222</v>
      </c>
      <c r="O30" s="52" t="str">
        <f>IF(ROUND(M30,2)=ROUND(N30,2),"VRAI","FAUX")</f>
        <v>VRAI</v>
      </c>
      <c r="P30" s="52"/>
      <c r="Q30" s="22">
        <f>D30*(1+F30)^G30</f>
        <v>3349856.4100000067</v>
      </c>
      <c r="R30" s="31">
        <f>D30+$E$24</f>
        <v>3349856.4133467218</v>
      </c>
      <c r="S30" s="52" t="str">
        <f>IF(ROUND(Q30,2)=ROUND(R30,2),"VRAI","FAUX")</f>
        <v>VRAI</v>
      </c>
      <c r="W30" s="5"/>
      <c r="X30" s="5"/>
      <c r="Y30" s="5"/>
      <c r="Z30" s="5"/>
    </row>
    <row r="31" spans="1:31" x14ac:dyDescent="0.2">
      <c r="E31" s="4"/>
      <c r="I31" s="1"/>
      <c r="W31" s="5"/>
      <c r="X31" s="5"/>
      <c r="Y31" s="5"/>
      <c r="Z31" s="5"/>
    </row>
    <row r="32" spans="1:31" ht="17" thickBot="1" x14ac:dyDescent="0.25">
      <c r="C32" s="50"/>
      <c r="D32" s="51" t="s">
        <v>0</v>
      </c>
      <c r="E32" s="51" t="s">
        <v>1</v>
      </c>
      <c r="F32" s="51" t="s">
        <v>2</v>
      </c>
      <c r="G32" s="51" t="s">
        <v>3</v>
      </c>
      <c r="H32" s="44"/>
      <c r="I32" s="1"/>
      <c r="Q32" s="49"/>
      <c r="W32" s="5"/>
      <c r="X32" s="5"/>
      <c r="Y32" s="5"/>
      <c r="Z32" s="5"/>
    </row>
    <row r="33" spans="4:26" x14ac:dyDescent="0.2">
      <c r="D33" s="31">
        <v>1500000</v>
      </c>
      <c r="E33" s="38">
        <v>0.21793631790352841</v>
      </c>
      <c r="F33" s="38">
        <v>0.14999999861271751</v>
      </c>
      <c r="G33" s="39">
        <v>1.5</v>
      </c>
      <c r="I33" s="1"/>
      <c r="M33" s="31">
        <f>D33*(1+E33)^G33</f>
        <v>2016174.5599999982</v>
      </c>
      <c r="N33" s="22">
        <f>D33+$E$21</f>
        <v>2016174.5633467222</v>
      </c>
      <c r="O33" s="52" t="str">
        <f>IF(ROUND(M33,2)=ROUND(N33,2),"VRAI","FAUX")</f>
        <v>VRAI</v>
      </c>
      <c r="P33" s="52"/>
      <c r="Q33" s="31">
        <f>D33*(1+F33)^G33</f>
        <v>1849856.4099994097</v>
      </c>
      <c r="R33" s="31">
        <f>D33+$E$24</f>
        <v>1849856.413346722</v>
      </c>
      <c r="S33" s="52" t="str">
        <f>IF(ROUND(Q33,2)=ROUND(R33,2),"VRAI","FAUX")</f>
        <v>VRAI</v>
      </c>
      <c r="W33" s="5"/>
      <c r="X33" s="5"/>
      <c r="Y33" s="5"/>
      <c r="Z33" s="5"/>
    </row>
    <row r="34" spans="4:26" x14ac:dyDescent="0.2">
      <c r="D34" s="31">
        <v>3000000</v>
      </c>
      <c r="E34" s="38">
        <v>0.11164499026713261</v>
      </c>
      <c r="F34" s="38">
        <v>7.6308139464490415E-2</v>
      </c>
      <c r="G34" s="39">
        <v>1.5</v>
      </c>
      <c r="M34" s="31">
        <f>D34*(1+E34)^G34</f>
        <v>3516174.5599999991</v>
      </c>
      <c r="N34" s="22">
        <f>D34+$E$21</f>
        <v>3516174.5633467222</v>
      </c>
      <c r="O34" s="52" t="str">
        <f>IF(ROUND(M34,2)=ROUND(N34,2),"VRAI","FAUX")</f>
        <v>VRAI</v>
      </c>
      <c r="P34" s="52"/>
      <c r="Q34" s="22">
        <f>D34*(1+F34)^G34</f>
        <v>3349856.4099999801</v>
      </c>
      <c r="R34" s="31">
        <f>D34+$E$24</f>
        <v>3349856.4133467218</v>
      </c>
      <c r="S34" s="52" t="str">
        <f>IF(ROUND(Q34,2)=ROUND(R34,2),"VRAI","FAUX")</f>
        <v>VRAI</v>
      </c>
      <c r="W34" s="5"/>
      <c r="X34" s="5"/>
      <c r="Y34" s="5"/>
      <c r="Z34" s="5"/>
    </row>
    <row r="35" spans="4:26" x14ac:dyDescent="0.2">
      <c r="W35" s="5"/>
      <c r="X35" s="5"/>
      <c r="Y35" s="5"/>
      <c r="Z35" s="5"/>
    </row>
    <row r="36" spans="4:26" x14ac:dyDescent="0.2">
      <c r="W36" s="5"/>
      <c r="X36" s="5"/>
      <c r="Y36" s="5"/>
      <c r="Z3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PROPOSITION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 DESOMBRE</dc:creator>
  <cp:lastModifiedBy>Amaury DESOMBRE</cp:lastModifiedBy>
  <dcterms:created xsi:type="dcterms:W3CDTF">2018-11-08T21:08:09Z</dcterms:created>
  <dcterms:modified xsi:type="dcterms:W3CDTF">2018-11-08T21:53:57Z</dcterms:modified>
</cp:coreProperties>
</file>