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105" windowWidth="10335" windowHeight="4815" activeTab="3"/>
  </bookViews>
  <sheets>
    <sheet name="charges" sheetId="1" r:id="rId1"/>
    <sheet name="cubage" sheetId="2" r:id="rId2"/>
    <sheet name="exploitation charge combustible" sheetId="3" r:id="rId3"/>
    <sheet name="exploitation chiffre d affaire" sheetId="4" r:id="rId4"/>
  </sheets>
  <calcPr calcId="124519"/>
</workbook>
</file>

<file path=xl/calcChain.xml><?xml version="1.0" encoding="utf-8"?>
<calcChain xmlns="http://schemas.openxmlformats.org/spreadsheetml/2006/main">
  <c r="E28" i="4"/>
  <c r="C23"/>
  <c r="D23"/>
  <c r="E23"/>
  <c r="B23"/>
  <c r="C21"/>
  <c r="D21"/>
  <c r="E21"/>
  <c r="B21"/>
  <c r="E9"/>
  <c r="D24" i="3"/>
  <c r="E24"/>
  <c r="D22"/>
  <c r="C11"/>
  <c r="C12"/>
  <c r="C13"/>
  <c r="C14"/>
  <c r="C15"/>
  <c r="C16"/>
  <c r="C17"/>
  <c r="C18"/>
  <c r="C19"/>
  <c r="C20"/>
  <c r="C21"/>
  <c r="C10"/>
  <c r="C22" s="1"/>
  <c r="K70" i="2"/>
  <c r="H70"/>
  <c r="I70"/>
  <c r="G70"/>
  <c r="D70"/>
  <c r="E70"/>
  <c r="C70"/>
  <c r="C58" i="1"/>
  <c r="D58"/>
  <c r="E58"/>
  <c r="F58"/>
  <c r="G58"/>
  <c r="B58"/>
  <c r="H58"/>
  <c r="H47"/>
  <c r="H48"/>
  <c r="H49"/>
  <c r="H50"/>
  <c r="H51"/>
  <c r="H52"/>
  <c r="H53"/>
  <c r="H54"/>
  <c r="H55"/>
  <c r="H56"/>
  <c r="H57"/>
  <c r="H46"/>
  <c r="E46"/>
  <c r="D46"/>
  <c r="B46"/>
  <c r="C39"/>
  <c r="D39"/>
  <c r="E39"/>
  <c r="F39"/>
  <c r="G39"/>
  <c r="B39"/>
  <c r="H27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8"/>
  <c r="H29"/>
  <c r="H30"/>
  <c r="H31"/>
  <c r="H32"/>
  <c r="H33"/>
  <c r="H34"/>
  <c r="H35"/>
  <c r="H36"/>
  <c r="H37"/>
  <c r="H38"/>
  <c r="H8"/>
  <c r="H39" s="1"/>
  <c r="C24" i="3"/>
  <c r="E10" l="1"/>
  <c r="E22" s="1"/>
</calcChain>
</file>

<file path=xl/sharedStrings.xml><?xml version="1.0" encoding="utf-8"?>
<sst xmlns="http://schemas.openxmlformats.org/spreadsheetml/2006/main" count="112" uniqueCount="58">
  <si>
    <t>date</t>
  </si>
  <si>
    <t>combustible</t>
  </si>
  <si>
    <t>lubrifiant</t>
  </si>
  <si>
    <t>autres charges</t>
  </si>
  <si>
    <t>amortissement du camion</t>
  </si>
  <si>
    <t>pneumatique</t>
  </si>
  <si>
    <t>salaire</t>
  </si>
  <si>
    <t>total</t>
  </si>
  <si>
    <t>totaux</t>
  </si>
  <si>
    <t>camion1</t>
  </si>
  <si>
    <t>totaux mois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</si>
  <si>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</si>
  <si>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</si>
  <si>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</si>
  <si>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</si>
  <si>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</si>
  <si>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</si>
  <si>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</si>
  <si>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</si>
  <si>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</si>
  <si>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</si>
  <si>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</si>
  <si>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</si>
  <si>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année</t>
  </si>
  <si>
    <t>camion2</t>
  </si>
  <si>
    <t>zone 1</t>
  </si>
  <si>
    <t>camion3</t>
  </si>
  <si>
    <t>zone2</t>
  </si>
  <si>
    <t>zone1</t>
  </si>
  <si>
    <t>zone 2</t>
  </si>
  <si>
    <t>prix  transp</t>
  </si>
  <si>
    <t xml:space="preserve">cubage </t>
  </si>
  <si>
    <t>chiffre affaire</t>
  </si>
  <si>
    <t>,</t>
  </si>
  <si>
    <t>ps   il ya aussi zone 2  dans cubage et chiffre d affaire pour chaque camion</t>
  </si>
  <si>
    <t>MOIS</t>
  </si>
  <si>
    <t>Charges Gazoil</t>
  </si>
  <si>
    <t>Cubage</t>
  </si>
  <si>
    <t xml:space="preserve">Cout G/M3 M3 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</si>
  <si>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</si>
  <si>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</si>
  <si>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</si>
  <si>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</si>
  <si>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</si>
  <si>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</si>
  <si>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</si>
  <si>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</si>
  <si>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</si>
  <si>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</si>
  <si>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</si>
  <si>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</si>
  <si>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 ANNEE</t>
  </si>
  <si>
    <t>Moyenne</t>
  </si>
  <si>
    <t>chiffre d'affaire</t>
  </si>
  <si>
    <t>Charges totaux</t>
  </si>
  <si>
    <t xml:space="preserve">resultat/M3 M3 </t>
  </si>
  <si>
    <t>dh/m3</t>
  </si>
  <si>
    <t>exploitation chiffre d'affaire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</si>
</sst>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4" fontId="0" fillId="0" borderId="0" xfId="0" applyNumberFormat="1"/>
    <xf numFmtId="14" fontId="0" fillId="0" borderId="1" xfId="0" applyNumberFormat="1" applyBorder="1"/>
    <xf numFmtId="0" fontId="0" fillId="2" borderId="3" xfId="0" applyFill="1" applyBorder="1"/>
    <xf numFmtId="0" fontId="0" fillId="2" borderId="1" xfId="0" applyFill="1" applyBorder="1"/>
    <xf numFmtId="0" fontId="0" fillId="2" borderId="0" xfId="0" applyFill="1" applyBorder="1"/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Fill="1" applyBorder="1"/>
    <xf numFmtId="0" fontId="0" fillId="0" borderId="0" xfId="0"/>
    <xf numFmtId="0" fontId="0" fillId="0" borderId="1" xfId="0" applyBorder="1"/>
    <xf numFmtId="0" fontId="0" fillId="0" borderId="3" xfId="0" applyBorder="1"/>
    <xf numFmtId="14" fontId="0" fillId="0" borderId="0" xfId="0" applyNumberFormat="1"/>
    <xf numFmtId="14" fontId="0" fillId="0" borderId="1" xfId="0" applyNumberFormat="1" applyBorder="1"/>
    <xf numFmtId="0" fontId="0" fillId="0" borderId="10" xfId="0" applyBorder="1"/>
    <xf numFmtId="0" fontId="0" fillId="0" borderId="11" xfId="0" applyFill="1" applyBorder="1"/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2" xfId="0" applyBorder="1"/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0" borderId="9" xfId="0" applyBorder="1"/>
    <xf numFmtId="0" fontId="0" fillId="0" borderId="1" xfId="0" applyFill="1" applyBorder="1"/>
    <xf numFmtId="0" fontId="0" fillId="0" borderId="1" xfId="0" applyBorder="1"/>
    <xf numFmtId="0" fontId="0" fillId="0" borderId="1" xfId="0" applyFill="1" applyBorder="1"/>
    <xf numFmtId="2" fontId="0" fillId="0" borderId="1" xfId="0" applyNumberFormat="1" applyBorder="1"/>
    <xf numFmtId="0" fontId="0" fillId="0" borderId="0" xfId="0"/>
    <xf numFmtId="0" fontId="0" fillId="0" borderId="1" xfId="0" applyBorder="1"/>
    <xf numFmtId="0" fontId="0" fillId="0" borderId="1" xfId="0" applyFill="1" applyBorder="1"/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5:I59"/>
  <sheetViews>
    <sheetView topLeftCell="A43" workbookViewId="0">
      <selection activeCell="D46" sqref="D46"/>
    </sheetView>
  </sheetViews>
  <sheetFormatPr baseColWidth="10" defaultRowHeight="15"/>
  <sheetData>
    <row r="5" spans="1:9" ht="15.75" thickBot="1">
      <c r="A5" s="1"/>
      <c r="B5" s="1"/>
      <c r="C5" s="1"/>
      <c r="D5" s="1"/>
      <c r="E5" s="1"/>
      <c r="F5" s="1"/>
      <c r="G5" s="1"/>
      <c r="H5" s="1"/>
      <c r="I5" s="1"/>
    </row>
    <row r="6" spans="1:9" ht="15.75" thickBot="1">
      <c r="A6" s="1"/>
      <c r="B6" s="4"/>
      <c r="C6" s="5"/>
      <c r="D6" s="5" t="s">
        <v>9</v>
      </c>
      <c r="E6" s="5"/>
      <c r="F6" s="5"/>
      <c r="G6" s="5"/>
      <c r="H6" s="6"/>
      <c r="I6" s="11"/>
    </row>
    <row r="7" spans="1:9">
      <c r="A7" s="2" t="s">
        <v>0</v>
      </c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9"/>
    </row>
    <row r="8" spans="1:9">
      <c r="A8" s="7">
        <v>41640</v>
      </c>
      <c r="B8" s="2">
        <v>2000</v>
      </c>
      <c r="C8" s="2"/>
      <c r="D8" s="2">
        <v>520</v>
      </c>
      <c r="E8" s="2">
        <v>9000</v>
      </c>
      <c r="F8" s="2">
        <v>3500</v>
      </c>
      <c r="G8" s="2"/>
      <c r="H8" s="2">
        <f>SUM(B8:G8)</f>
        <v>15020</v>
      </c>
      <c r="I8" s="10"/>
    </row>
    <row r="9" spans="1:9">
      <c r="A9" s="8">
        <v>41641</v>
      </c>
      <c r="B9" s="2"/>
      <c r="C9" s="2"/>
      <c r="D9" s="2"/>
      <c r="E9" s="2"/>
      <c r="F9" s="2"/>
      <c r="G9" s="2"/>
      <c r="H9" s="2">
        <f t="shared" ref="H9:H38" si="0">SUM(B9:G9)</f>
        <v>0</v>
      </c>
      <c r="I9" s="10"/>
    </row>
    <row r="10" spans="1:9">
      <c r="A10" s="8">
        <v>41642</v>
      </c>
      <c r="B10" s="2"/>
      <c r="C10" s="2"/>
      <c r="D10" s="2"/>
      <c r="E10" s="2"/>
      <c r="F10" s="2"/>
      <c r="G10" s="2"/>
      <c r="H10" s="2">
        <f t="shared" si="0"/>
        <v>0</v>
      </c>
      <c r="I10" s="10"/>
    </row>
    <row r="11" spans="1:9">
      <c r="A11" s="8">
        <v>41643</v>
      </c>
      <c r="B11" s="2"/>
      <c r="C11" s="2"/>
      <c r="D11" s="2"/>
      <c r="E11" s="2"/>
      <c r="F11" s="2"/>
      <c r="G11" s="2"/>
      <c r="H11" s="2">
        <f t="shared" si="0"/>
        <v>0</v>
      </c>
      <c r="I11" s="10"/>
    </row>
    <row r="12" spans="1:9">
      <c r="A12" s="8">
        <v>41644</v>
      </c>
      <c r="B12" s="2"/>
      <c r="C12" s="2"/>
      <c r="D12" s="2"/>
      <c r="E12" s="2"/>
      <c r="F12" s="2"/>
      <c r="G12" s="2"/>
      <c r="H12" s="2">
        <f t="shared" si="0"/>
        <v>0</v>
      </c>
      <c r="I12" s="10"/>
    </row>
    <row r="13" spans="1:9">
      <c r="A13" s="8">
        <v>41645</v>
      </c>
      <c r="B13" s="2"/>
      <c r="C13" s="2"/>
      <c r="D13" s="2"/>
      <c r="E13" s="2"/>
      <c r="F13" s="2"/>
      <c r="G13" s="2"/>
      <c r="H13" s="2">
        <f t="shared" si="0"/>
        <v>0</v>
      </c>
      <c r="I13" s="10"/>
    </row>
    <row r="14" spans="1:9">
      <c r="A14" s="8">
        <v>41646</v>
      </c>
      <c r="B14" s="2"/>
      <c r="C14" s="2"/>
      <c r="D14" s="2"/>
      <c r="E14" s="2"/>
      <c r="F14" s="2"/>
      <c r="G14" s="2"/>
      <c r="H14" s="2">
        <f t="shared" si="0"/>
        <v>0</v>
      </c>
      <c r="I14" s="10"/>
    </row>
    <row r="15" spans="1:9">
      <c r="A15" s="8">
        <v>41647</v>
      </c>
      <c r="B15" s="2">
        <v>756</v>
      </c>
      <c r="C15" s="2"/>
      <c r="D15" s="2">
        <v>6638</v>
      </c>
      <c r="E15" s="2"/>
      <c r="F15" s="2"/>
      <c r="G15" s="2"/>
      <c r="H15" s="2">
        <f t="shared" si="0"/>
        <v>7394</v>
      </c>
      <c r="I15" s="10"/>
    </row>
    <row r="16" spans="1:9">
      <c r="A16" s="8">
        <v>41648</v>
      </c>
      <c r="B16" s="2"/>
      <c r="C16" s="2"/>
      <c r="D16" s="2"/>
      <c r="E16" s="2"/>
      <c r="F16" s="2"/>
      <c r="G16" s="2"/>
      <c r="H16" s="2">
        <f t="shared" si="0"/>
        <v>0</v>
      </c>
      <c r="I16" s="10"/>
    </row>
    <row r="17" spans="1:9">
      <c r="A17" s="8">
        <v>41649</v>
      </c>
      <c r="B17" s="2">
        <v>76786</v>
      </c>
      <c r="C17" s="2"/>
      <c r="D17" s="2"/>
      <c r="E17" s="2">
        <v>78697</v>
      </c>
      <c r="F17" s="2"/>
      <c r="G17" s="2"/>
      <c r="H17" s="2">
        <f t="shared" si="0"/>
        <v>155483</v>
      </c>
      <c r="I17" s="10"/>
    </row>
    <row r="18" spans="1:9">
      <c r="A18" s="8">
        <v>41650</v>
      </c>
      <c r="B18" s="2"/>
      <c r="C18" s="2"/>
      <c r="D18" s="2"/>
      <c r="E18" s="2"/>
      <c r="F18" s="2"/>
      <c r="G18" s="2"/>
      <c r="H18" s="2">
        <f t="shared" si="0"/>
        <v>0</v>
      </c>
      <c r="I18" s="10"/>
    </row>
    <row r="19" spans="1:9">
      <c r="A19" s="8">
        <v>41651</v>
      </c>
      <c r="B19" s="2"/>
      <c r="C19" s="2"/>
      <c r="D19" s="2"/>
      <c r="E19" s="2"/>
      <c r="F19" s="2"/>
      <c r="G19" s="2"/>
      <c r="H19" s="2">
        <f t="shared" si="0"/>
        <v>0</v>
      </c>
      <c r="I19" s="10"/>
    </row>
    <row r="20" spans="1:9">
      <c r="A20" s="8">
        <v>41652</v>
      </c>
      <c r="B20" s="2"/>
      <c r="C20" s="2"/>
      <c r="D20" s="2"/>
      <c r="E20" s="2"/>
      <c r="F20" s="2"/>
      <c r="G20" s="2"/>
      <c r="H20" s="2">
        <f t="shared" si="0"/>
        <v>0</v>
      </c>
      <c r="I20" s="10"/>
    </row>
    <row r="21" spans="1:9">
      <c r="A21" s="8">
        <v>41653</v>
      </c>
      <c r="B21" s="2"/>
      <c r="C21" s="2"/>
      <c r="D21" s="2"/>
      <c r="E21" s="2"/>
      <c r="F21" s="2"/>
      <c r="G21" s="2"/>
      <c r="H21" s="2">
        <f t="shared" si="0"/>
        <v>0</v>
      </c>
      <c r="I21" s="10"/>
    </row>
    <row r="22" spans="1:9">
      <c r="A22" s="8">
        <v>41654</v>
      </c>
      <c r="B22" s="2"/>
      <c r="C22" s="2"/>
      <c r="D22" s="2"/>
      <c r="E22" s="2"/>
      <c r="F22" s="2"/>
      <c r="G22" s="2"/>
      <c r="H22" s="2">
        <f t="shared" si="0"/>
        <v>0</v>
      </c>
      <c r="I22" s="10"/>
    </row>
    <row r="23" spans="1:9">
      <c r="A23" s="8">
        <v>41655</v>
      </c>
      <c r="B23" s="2"/>
      <c r="C23" s="2"/>
      <c r="D23" s="2"/>
      <c r="E23" s="2"/>
      <c r="F23" s="2"/>
      <c r="G23" s="2"/>
      <c r="H23" s="2">
        <f t="shared" si="0"/>
        <v>0</v>
      </c>
      <c r="I23" s="10"/>
    </row>
    <row r="24" spans="1:9">
      <c r="A24" s="8">
        <v>41656</v>
      </c>
      <c r="B24" s="2"/>
      <c r="C24" s="2"/>
      <c r="D24" s="2"/>
      <c r="E24" s="2"/>
      <c r="F24" s="2"/>
      <c r="G24" s="2"/>
      <c r="H24" s="2">
        <f t="shared" si="0"/>
        <v>0</v>
      </c>
      <c r="I24" s="10"/>
    </row>
    <row r="25" spans="1:9">
      <c r="A25" s="8">
        <v>41657</v>
      </c>
      <c r="B25" s="2"/>
      <c r="C25" s="2"/>
      <c r="D25" s="2"/>
      <c r="E25" s="2"/>
      <c r="F25" s="2"/>
      <c r="G25" s="2"/>
      <c r="H25" s="2">
        <f t="shared" si="0"/>
        <v>0</v>
      </c>
      <c r="I25" s="10"/>
    </row>
    <row r="26" spans="1:9">
      <c r="A26" s="8">
        <v>41658</v>
      </c>
      <c r="B26" s="2"/>
      <c r="C26" s="2"/>
      <c r="D26" s="2"/>
      <c r="E26" s="2"/>
      <c r="F26" s="2"/>
      <c r="G26" s="2"/>
      <c r="H26" s="2">
        <f t="shared" si="0"/>
        <v>0</v>
      </c>
      <c r="I26" s="10"/>
    </row>
    <row r="27" spans="1:9">
      <c r="A27" s="8">
        <v>41659</v>
      </c>
      <c r="B27" s="2">
        <v>7567</v>
      </c>
      <c r="C27" s="2"/>
      <c r="D27" s="2"/>
      <c r="E27" s="2"/>
      <c r="F27" s="2"/>
      <c r="G27" s="2"/>
      <c r="H27" s="2">
        <f>SUM(B27:G27)</f>
        <v>7567</v>
      </c>
      <c r="I27" s="10"/>
    </row>
    <row r="28" spans="1:9">
      <c r="A28" s="8">
        <v>41660</v>
      </c>
      <c r="B28" s="2"/>
      <c r="C28" s="2"/>
      <c r="D28" s="2"/>
      <c r="E28" s="2"/>
      <c r="F28" s="2"/>
      <c r="G28" s="2"/>
      <c r="H28" s="2">
        <f t="shared" si="0"/>
        <v>0</v>
      </c>
      <c r="I28" s="10"/>
    </row>
    <row r="29" spans="1:9">
      <c r="A29" s="8">
        <v>41661</v>
      </c>
      <c r="B29" s="2"/>
      <c r="C29" s="2"/>
      <c r="D29" s="2"/>
      <c r="E29" s="2"/>
      <c r="F29" s="2"/>
      <c r="G29" s="2"/>
      <c r="H29" s="2">
        <f t="shared" si="0"/>
        <v>0</v>
      </c>
      <c r="I29" s="10"/>
    </row>
    <row r="30" spans="1:9">
      <c r="A30" s="8">
        <v>41662</v>
      </c>
      <c r="B30" s="2"/>
      <c r="C30" s="2"/>
      <c r="D30" s="2"/>
      <c r="E30" s="2"/>
      <c r="F30" s="2"/>
      <c r="G30" s="2"/>
      <c r="H30" s="2">
        <f t="shared" si="0"/>
        <v>0</v>
      </c>
      <c r="I30" s="10"/>
    </row>
    <row r="31" spans="1:9">
      <c r="A31" s="8">
        <v>41663</v>
      </c>
      <c r="B31" s="2"/>
      <c r="C31" s="2"/>
      <c r="D31" s="2"/>
      <c r="E31" s="2"/>
      <c r="F31" s="2"/>
      <c r="G31" s="2"/>
      <c r="H31" s="2">
        <f t="shared" si="0"/>
        <v>0</v>
      </c>
      <c r="I31" s="10"/>
    </row>
    <row r="32" spans="1:9">
      <c r="A32" s="8">
        <v>41664</v>
      </c>
      <c r="B32" s="2"/>
      <c r="C32" s="2"/>
      <c r="D32" s="2"/>
      <c r="E32" s="2"/>
      <c r="F32" s="2"/>
      <c r="G32" s="2"/>
      <c r="H32" s="2">
        <f t="shared" si="0"/>
        <v>0</v>
      </c>
      <c r="I32" s="10"/>
    </row>
    <row r="33" spans="1:9">
      <c r="A33" s="8">
        <v>41665</v>
      </c>
      <c r="B33" s="2"/>
      <c r="C33" s="2"/>
      <c r="D33" s="2"/>
      <c r="E33" s="2"/>
      <c r="F33" s="2"/>
      <c r="G33" s="2"/>
      <c r="H33" s="2">
        <f t="shared" si="0"/>
        <v>0</v>
      </c>
      <c r="I33" s="10"/>
    </row>
    <row r="34" spans="1:9">
      <c r="A34" s="8">
        <v>41666</v>
      </c>
      <c r="B34" s="2"/>
      <c r="C34" s="2"/>
      <c r="D34" s="2"/>
      <c r="E34" s="2"/>
      <c r="F34" s="2"/>
      <c r="G34" s="2"/>
      <c r="H34" s="2">
        <f t="shared" si="0"/>
        <v>0</v>
      </c>
      <c r="I34" s="10"/>
    </row>
    <row r="35" spans="1:9">
      <c r="A35" s="8">
        <v>41667</v>
      </c>
      <c r="B35" s="2"/>
      <c r="C35" s="2"/>
      <c r="D35" s="2"/>
      <c r="E35" s="2"/>
      <c r="F35" s="2"/>
      <c r="G35" s="2"/>
      <c r="H35" s="2">
        <f t="shared" si="0"/>
        <v>0</v>
      </c>
      <c r="I35" s="10"/>
    </row>
    <row r="36" spans="1:9">
      <c r="A36" s="8">
        <v>41668</v>
      </c>
      <c r="B36" s="2"/>
      <c r="C36" s="2"/>
      <c r="D36" s="2"/>
      <c r="E36" s="2"/>
      <c r="F36" s="2"/>
      <c r="G36" s="2"/>
      <c r="H36" s="2">
        <f t="shared" si="0"/>
        <v>0</v>
      </c>
      <c r="I36" s="10"/>
    </row>
    <row r="37" spans="1:9">
      <c r="A37" s="8">
        <v>41669</v>
      </c>
      <c r="B37" s="2"/>
      <c r="C37" s="2"/>
      <c r="D37" s="2"/>
      <c r="E37" s="2"/>
      <c r="F37" s="2"/>
      <c r="G37" s="2"/>
      <c r="H37" s="2">
        <f t="shared" si="0"/>
        <v>0</v>
      </c>
      <c r="I37" s="10"/>
    </row>
    <row r="38" spans="1:9">
      <c r="A38" s="8">
        <v>41670</v>
      </c>
      <c r="B38" s="2"/>
      <c r="C38" s="2"/>
      <c r="D38" s="2"/>
      <c r="E38" s="2"/>
      <c r="F38" s="2"/>
      <c r="G38" s="2">
        <v>3350</v>
      </c>
      <c r="H38" s="2">
        <f t="shared" si="0"/>
        <v>3350</v>
      </c>
      <c r="I38" s="10"/>
    </row>
    <row r="39" spans="1:9">
      <c r="A39" s="2" t="s">
        <v>8</v>
      </c>
      <c r="B39" s="2">
        <f>SUM(B8:B38)</f>
        <v>87109</v>
      </c>
      <c r="C39" s="2">
        <f t="shared" ref="C39:G39" si="1">SUM(C8:C38)</f>
        <v>0</v>
      </c>
      <c r="D39" s="2">
        <f t="shared" si="1"/>
        <v>7158</v>
      </c>
      <c r="E39" s="2">
        <f t="shared" si="1"/>
        <v>87697</v>
      </c>
      <c r="F39" s="2">
        <f t="shared" si="1"/>
        <v>3500</v>
      </c>
      <c r="G39" s="2">
        <f t="shared" si="1"/>
        <v>3350</v>
      </c>
      <c r="H39" s="2">
        <f>SUM(H8:H38)</f>
        <v>188814</v>
      </c>
      <c r="I39" s="10"/>
    </row>
    <row r="44" spans="1:9" ht="15.75" thickBot="1"/>
    <row r="45" spans="1:9" ht="15.75" thickBot="1">
      <c r="A45" s="12"/>
      <c r="B45" s="14"/>
      <c r="C45" s="15"/>
      <c r="D45" s="5" t="s">
        <v>24</v>
      </c>
      <c r="E45" s="15"/>
      <c r="F45" s="15"/>
      <c r="G45" s="16"/>
      <c r="H45" s="15" t="s">
        <v>10</v>
      </c>
    </row>
    <row r="46" spans="1:9">
      <c r="A46" s="13" t="s">
        <v>11</v>
      </c>
      <c r="B46" s="13">
        <f>B39</f>
        <v>87109</v>
      </c>
      <c r="C46" s="13">
        <v>0</v>
      </c>
      <c r="D46" s="13">
        <f>D39</f>
        <v>7158</v>
      </c>
      <c r="E46" s="13">
        <f>E39</f>
        <v>87697</v>
      </c>
      <c r="F46" s="13">
        <v>3500</v>
      </c>
      <c r="G46" s="13">
        <v>3350</v>
      </c>
      <c r="H46" s="13">
        <f>SUM(B46:G46)</f>
        <v>188814</v>
      </c>
    </row>
    <row r="47" spans="1:9">
      <c r="A47" s="13" t="s">
        <v>12</v>
      </c>
      <c r="B47" s="13"/>
      <c r="C47" s="13">
        <v>0</v>
      </c>
      <c r="D47" s="13">
        <v>816.7</v>
      </c>
      <c r="E47" s="13">
        <v>9000</v>
      </c>
      <c r="F47" s="13">
        <v>3500</v>
      </c>
      <c r="G47" s="13">
        <v>3490.2</v>
      </c>
      <c r="H47" s="13">
        <f t="shared" ref="H47:H57" si="2">SUM(B47:G47)</f>
        <v>16806.900000000001</v>
      </c>
    </row>
    <row r="48" spans="1:9">
      <c r="A48" s="13" t="s">
        <v>13</v>
      </c>
      <c r="B48" s="13"/>
      <c r="C48" s="13">
        <v>0</v>
      </c>
      <c r="D48" s="13"/>
      <c r="E48" s="13"/>
      <c r="F48" s="13"/>
      <c r="G48" s="13"/>
      <c r="H48" s="13">
        <f t="shared" si="2"/>
        <v>0</v>
      </c>
    </row>
    <row r="49" spans="1:8">
      <c r="A49" s="13" t="s">
        <v>14</v>
      </c>
      <c r="B49" s="13"/>
      <c r="C49" s="13">
        <v>0</v>
      </c>
      <c r="D49" s="13"/>
      <c r="E49" s="13">
        <v>9000</v>
      </c>
      <c r="F49" s="13">
        <v>3500</v>
      </c>
      <c r="G49" s="13">
        <v>3465.6</v>
      </c>
      <c r="H49" s="13">
        <f t="shared" si="2"/>
        <v>15965.6</v>
      </c>
    </row>
    <row r="50" spans="1:8">
      <c r="A50" s="13" t="s">
        <v>15</v>
      </c>
      <c r="B50" s="13"/>
      <c r="C50" s="13">
        <v>0</v>
      </c>
      <c r="D50" s="13"/>
      <c r="E50" s="13">
        <v>9000</v>
      </c>
      <c r="F50" s="13">
        <v>3500</v>
      </c>
      <c r="G50" s="13">
        <v>3516</v>
      </c>
      <c r="H50" s="13">
        <f t="shared" si="2"/>
        <v>16016</v>
      </c>
    </row>
    <row r="51" spans="1:8">
      <c r="A51" s="13" t="s">
        <v>16</v>
      </c>
      <c r="B51" s="13"/>
      <c r="C51" s="13">
        <v>0</v>
      </c>
      <c r="D51" s="13"/>
      <c r="E51" s="13">
        <v>9000</v>
      </c>
      <c r="F51" s="13">
        <v>3500</v>
      </c>
      <c r="G51" s="13"/>
      <c r="H51" s="13">
        <f t="shared" si="2"/>
        <v>12500</v>
      </c>
    </row>
    <row r="52" spans="1:8">
      <c r="A52" s="13" t="s">
        <v>17</v>
      </c>
      <c r="B52" s="13"/>
      <c r="C52" s="13">
        <v>0</v>
      </c>
      <c r="D52" s="13"/>
      <c r="E52" s="13"/>
      <c r="F52" s="13"/>
      <c r="G52" s="13">
        <v>3292.4</v>
      </c>
      <c r="H52" s="13">
        <f t="shared" si="2"/>
        <v>3292.4</v>
      </c>
    </row>
    <row r="53" spans="1:8">
      <c r="A53" s="13" t="s">
        <v>18</v>
      </c>
      <c r="B53" s="13"/>
      <c r="C53" s="13">
        <v>0</v>
      </c>
      <c r="D53" s="13"/>
      <c r="E53" s="13">
        <v>9000</v>
      </c>
      <c r="F53" s="13">
        <v>3500</v>
      </c>
      <c r="G53" s="13">
        <v>3458</v>
      </c>
      <c r="H53" s="13">
        <f t="shared" si="2"/>
        <v>15958</v>
      </c>
    </row>
    <row r="54" spans="1:8">
      <c r="A54" s="13" t="s">
        <v>19</v>
      </c>
      <c r="B54" s="13"/>
      <c r="C54" s="13">
        <v>0</v>
      </c>
      <c r="D54" s="13"/>
      <c r="E54" s="13">
        <v>9000</v>
      </c>
      <c r="F54" s="13">
        <v>3500</v>
      </c>
      <c r="G54" s="13">
        <v>0</v>
      </c>
      <c r="H54" s="13">
        <f t="shared" si="2"/>
        <v>12500</v>
      </c>
    </row>
    <row r="55" spans="1:8">
      <c r="A55" s="13" t="s">
        <v>20</v>
      </c>
      <c r="B55" s="13">
        <v>0</v>
      </c>
      <c r="C55" s="13">
        <v>0</v>
      </c>
      <c r="D55" s="13">
        <v>0</v>
      </c>
      <c r="E55" s="13">
        <v>0</v>
      </c>
      <c r="F55" s="13">
        <v>0</v>
      </c>
      <c r="G55" s="13">
        <v>0</v>
      </c>
      <c r="H55" s="13">
        <f t="shared" si="2"/>
        <v>0</v>
      </c>
    </row>
    <row r="56" spans="1:8">
      <c r="A56" s="13" t="s">
        <v>21</v>
      </c>
      <c r="B56" s="13">
        <v>0</v>
      </c>
      <c r="C56" s="13">
        <v>0</v>
      </c>
      <c r="D56" s="13">
        <v>0</v>
      </c>
      <c r="E56" s="13">
        <v>0</v>
      </c>
      <c r="F56" s="13">
        <v>0</v>
      </c>
      <c r="G56" s="13">
        <v>0</v>
      </c>
      <c r="H56" s="13">
        <f t="shared" si="2"/>
        <v>0</v>
      </c>
    </row>
    <row r="57" spans="1:8">
      <c r="A57" s="13" t="s">
        <v>22</v>
      </c>
      <c r="B57" s="13">
        <v>0</v>
      </c>
      <c r="C57" s="13">
        <v>0</v>
      </c>
      <c r="D57" s="13">
        <v>0</v>
      </c>
      <c r="E57" s="13">
        <v>0</v>
      </c>
      <c r="F57" s="13">
        <v>0</v>
      </c>
      <c r="G57" s="13">
        <v>0</v>
      </c>
      <c r="H57" s="13">
        <f t="shared" si="2"/>
        <v>0</v>
      </c>
    </row>
    <row r="58" spans="1:8">
      <c r="A58" s="17" t="s">
        <v>23</v>
      </c>
      <c r="B58" s="13">
        <f>SUM(B46:B57)</f>
        <v>87109</v>
      </c>
      <c r="C58" s="13">
        <f t="shared" ref="C58:G58" si="3">SUM(C46:C57)</f>
        <v>0</v>
      </c>
      <c r="D58" s="13">
        <f t="shared" si="3"/>
        <v>7974.7</v>
      </c>
      <c r="E58" s="13">
        <f t="shared" si="3"/>
        <v>141697</v>
      </c>
      <c r="F58" s="13">
        <f t="shared" si="3"/>
        <v>24500</v>
      </c>
      <c r="G58" s="13">
        <f t="shared" si="3"/>
        <v>20572.2</v>
      </c>
      <c r="H58" s="13">
        <f>SUM(H46:H57)</f>
        <v>281852.90000000002</v>
      </c>
    </row>
    <row r="59" spans="1:8">
      <c r="A59" s="12"/>
      <c r="B59" s="12"/>
      <c r="C59" s="12"/>
      <c r="D59" s="12"/>
      <c r="E59" s="12"/>
      <c r="F59" s="12"/>
      <c r="G59" s="12"/>
      <c r="H59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6:K70"/>
  <sheetViews>
    <sheetView topLeftCell="A49" workbookViewId="0">
      <selection activeCell="K61" sqref="K61"/>
    </sheetView>
  </sheetViews>
  <sheetFormatPr baseColWidth="10" defaultRowHeight="15"/>
  <cols>
    <col min="2" max="2" width="11.42578125" style="18"/>
    <col min="4" max="4" width="11.42578125" style="18"/>
    <col min="6" max="6" width="11.42578125" style="18"/>
  </cols>
  <sheetData>
    <row r="6" spans="1:7">
      <c r="A6" s="18"/>
      <c r="B6" s="19" t="s">
        <v>9</v>
      </c>
      <c r="C6" s="19" t="s">
        <v>9</v>
      </c>
      <c r="D6" s="19" t="s">
        <v>24</v>
      </c>
      <c r="E6" s="19" t="s">
        <v>24</v>
      </c>
      <c r="F6" s="19" t="s">
        <v>26</v>
      </c>
      <c r="G6" s="19" t="s">
        <v>26</v>
      </c>
    </row>
    <row r="7" spans="1:7">
      <c r="A7" s="23" t="s">
        <v>0</v>
      </c>
      <c r="B7" s="19" t="s">
        <v>28</v>
      </c>
      <c r="C7" s="19" t="s">
        <v>29</v>
      </c>
      <c r="D7" s="19" t="s">
        <v>28</v>
      </c>
      <c r="E7" s="19" t="s">
        <v>29</v>
      </c>
      <c r="F7" s="19" t="s">
        <v>27</v>
      </c>
      <c r="G7" s="19" t="s">
        <v>25</v>
      </c>
    </row>
    <row r="8" spans="1:7">
      <c r="A8" s="21">
        <v>41640</v>
      </c>
      <c r="B8" s="21"/>
      <c r="C8" s="20"/>
      <c r="D8" s="20"/>
      <c r="E8" s="20"/>
      <c r="F8" s="20"/>
      <c r="G8" s="20"/>
    </row>
    <row r="9" spans="1:7">
      <c r="A9" s="22">
        <v>41641</v>
      </c>
      <c r="B9" s="22"/>
      <c r="C9" s="19">
        <v>49</v>
      </c>
      <c r="D9" s="19"/>
      <c r="E9" s="19">
        <v>43</v>
      </c>
      <c r="F9" s="19"/>
      <c r="G9" s="19">
        <v>37</v>
      </c>
    </row>
    <row r="10" spans="1:7">
      <c r="A10" s="22">
        <v>41642</v>
      </c>
      <c r="B10" s="22"/>
      <c r="C10" s="19">
        <v>56</v>
      </c>
      <c r="D10" s="19"/>
      <c r="E10" s="19">
        <v>49</v>
      </c>
      <c r="F10" s="19"/>
      <c r="G10" s="19">
        <v>26</v>
      </c>
    </row>
    <row r="11" spans="1:7">
      <c r="A11" s="22">
        <v>41643</v>
      </c>
      <c r="B11" s="22"/>
      <c r="C11" s="19">
        <v>28</v>
      </c>
      <c r="D11" s="19"/>
      <c r="E11" s="19">
        <v>24</v>
      </c>
      <c r="F11" s="19"/>
      <c r="G11" s="19">
        <v>16</v>
      </c>
    </row>
    <row r="12" spans="1:7">
      <c r="A12" s="22">
        <v>41644</v>
      </c>
      <c r="B12" s="22"/>
      <c r="C12" s="19"/>
      <c r="D12" s="19"/>
      <c r="E12" s="19"/>
      <c r="F12" s="19"/>
      <c r="G12" s="19"/>
    </row>
    <row r="13" spans="1:7">
      <c r="A13" s="22">
        <v>41645</v>
      </c>
      <c r="B13" s="22"/>
      <c r="C13" s="19">
        <v>19</v>
      </c>
      <c r="D13" s="19"/>
      <c r="E13" s="19">
        <v>29</v>
      </c>
      <c r="F13" s="19"/>
      <c r="G13" s="19"/>
    </row>
    <row r="14" spans="1:7">
      <c r="A14" s="22">
        <v>41646</v>
      </c>
      <c r="B14" s="22"/>
      <c r="C14" s="19"/>
      <c r="D14" s="19"/>
      <c r="E14" s="19">
        <v>38.5</v>
      </c>
      <c r="F14" s="19"/>
      <c r="G14" s="19">
        <v>32</v>
      </c>
    </row>
    <row r="15" spans="1:7">
      <c r="A15" s="22">
        <v>41647</v>
      </c>
      <c r="B15" s="22"/>
      <c r="C15" s="19">
        <v>70</v>
      </c>
      <c r="D15" s="19"/>
      <c r="E15" s="19">
        <v>60.25</v>
      </c>
      <c r="F15" s="19"/>
      <c r="G15" s="19"/>
    </row>
    <row r="16" spans="1:7">
      <c r="A16" s="22">
        <v>41648</v>
      </c>
      <c r="B16" s="22"/>
      <c r="C16" s="19">
        <v>12.5</v>
      </c>
      <c r="D16" s="19"/>
      <c r="E16" s="19">
        <v>20</v>
      </c>
      <c r="F16" s="19"/>
      <c r="G16" s="19"/>
    </row>
    <row r="17" spans="1:7">
      <c r="A17" s="22">
        <v>41649</v>
      </c>
      <c r="B17" s="22"/>
      <c r="C17" s="19">
        <v>20</v>
      </c>
      <c r="D17" s="19"/>
      <c r="E17" s="19">
        <v>15</v>
      </c>
      <c r="F17" s="19"/>
      <c r="G17" s="19">
        <v>30</v>
      </c>
    </row>
    <row r="18" spans="1:7">
      <c r="A18" s="22">
        <v>41650</v>
      </c>
      <c r="B18" s="22"/>
      <c r="C18" s="19">
        <v>30</v>
      </c>
      <c r="D18" s="19"/>
      <c r="E18" s="19">
        <v>20</v>
      </c>
      <c r="F18" s="19"/>
      <c r="G18" s="19">
        <v>12</v>
      </c>
    </row>
    <row r="19" spans="1:7">
      <c r="A19" s="22">
        <v>41651</v>
      </c>
      <c r="B19" s="22"/>
      <c r="C19" s="19"/>
      <c r="D19" s="19"/>
      <c r="E19" s="19"/>
      <c r="F19" s="19"/>
      <c r="G19" s="19"/>
    </row>
    <row r="20" spans="1:7">
      <c r="A20" s="22">
        <v>41652</v>
      </c>
      <c r="B20" s="22"/>
      <c r="C20" s="19">
        <v>25</v>
      </c>
      <c r="D20" s="19"/>
      <c r="E20" s="19">
        <v>27</v>
      </c>
      <c r="F20" s="19"/>
      <c r="G20" s="19">
        <v>22</v>
      </c>
    </row>
    <row r="21" spans="1:7">
      <c r="A21" s="22">
        <v>41653</v>
      </c>
      <c r="B21" s="22"/>
      <c r="C21" s="19"/>
      <c r="D21" s="19"/>
      <c r="E21" s="19"/>
      <c r="F21" s="19"/>
      <c r="G21" s="19"/>
    </row>
    <row r="22" spans="1:7">
      <c r="A22" s="22">
        <v>41654</v>
      </c>
      <c r="B22" s="22"/>
      <c r="C22" s="19"/>
      <c r="D22" s="19"/>
      <c r="E22" s="19"/>
      <c r="F22" s="19"/>
      <c r="G22" s="19"/>
    </row>
    <row r="23" spans="1:7">
      <c r="A23" s="22">
        <v>41655</v>
      </c>
      <c r="B23" s="22"/>
      <c r="C23" s="19">
        <v>10</v>
      </c>
      <c r="D23" s="19"/>
      <c r="E23" s="19"/>
      <c r="F23" s="19"/>
      <c r="G23" s="19">
        <v>10</v>
      </c>
    </row>
    <row r="24" spans="1:7">
      <c r="A24" s="22">
        <v>41656</v>
      </c>
      <c r="B24" s="22"/>
      <c r="C24" s="19"/>
      <c r="D24" s="19"/>
      <c r="E24" s="19"/>
      <c r="F24" s="19"/>
      <c r="G24" s="19">
        <v>3.5</v>
      </c>
    </row>
    <row r="25" spans="1:7">
      <c r="A25" s="22">
        <v>41657</v>
      </c>
      <c r="B25" s="22"/>
      <c r="C25" s="19"/>
      <c r="D25" s="19"/>
      <c r="E25" s="19"/>
      <c r="F25" s="19"/>
      <c r="G25" s="19"/>
    </row>
    <row r="26" spans="1:7">
      <c r="A26" s="22">
        <v>41658</v>
      </c>
      <c r="B26" s="22"/>
      <c r="C26" s="19"/>
      <c r="D26" s="19"/>
      <c r="E26" s="19"/>
      <c r="F26" s="19"/>
      <c r="G26" s="19"/>
    </row>
    <row r="27" spans="1:7">
      <c r="A27" s="22">
        <v>41659</v>
      </c>
      <c r="B27" s="22"/>
      <c r="C27" s="19">
        <v>10</v>
      </c>
      <c r="D27" s="19"/>
      <c r="E27" s="19">
        <v>20</v>
      </c>
      <c r="F27" s="19"/>
      <c r="G27" s="19">
        <v>10</v>
      </c>
    </row>
    <row r="28" spans="1:7">
      <c r="A28" s="22">
        <v>41660</v>
      </c>
      <c r="B28" s="22"/>
      <c r="C28" s="19">
        <v>8</v>
      </c>
      <c r="D28" s="19"/>
      <c r="E28" s="19">
        <v>1</v>
      </c>
      <c r="F28" s="19"/>
      <c r="G28" s="19">
        <v>10</v>
      </c>
    </row>
    <row r="29" spans="1:7">
      <c r="A29" s="22">
        <v>41661</v>
      </c>
      <c r="B29" s="22"/>
      <c r="C29" s="19"/>
      <c r="D29" s="19"/>
      <c r="E29" s="19">
        <v>8</v>
      </c>
      <c r="F29" s="19"/>
      <c r="G29" s="19">
        <v>5</v>
      </c>
    </row>
    <row r="30" spans="1:7">
      <c r="A30" s="22">
        <v>41662</v>
      </c>
      <c r="B30" s="22"/>
      <c r="C30" s="19">
        <v>10</v>
      </c>
      <c r="D30" s="19"/>
      <c r="E30" s="19">
        <v>27</v>
      </c>
      <c r="F30" s="19"/>
      <c r="G30" s="19">
        <v>14</v>
      </c>
    </row>
    <row r="31" spans="1:7">
      <c r="A31" s="22">
        <v>41663</v>
      </c>
      <c r="B31" s="22"/>
      <c r="C31" s="19">
        <v>20</v>
      </c>
      <c r="D31" s="19"/>
      <c r="E31" s="19">
        <v>14</v>
      </c>
      <c r="F31" s="19"/>
      <c r="G31" s="19">
        <v>20</v>
      </c>
    </row>
    <row r="32" spans="1:7">
      <c r="A32" s="22">
        <v>41664</v>
      </c>
      <c r="B32" s="22"/>
      <c r="C32" s="19">
        <v>36</v>
      </c>
      <c r="D32" s="19"/>
      <c r="E32" s="19">
        <v>30</v>
      </c>
      <c r="F32" s="19"/>
      <c r="G32" s="19">
        <v>54.5</v>
      </c>
    </row>
    <row r="33" spans="1:11">
      <c r="A33" s="22">
        <v>41665</v>
      </c>
      <c r="B33" s="22"/>
      <c r="C33" s="19"/>
      <c r="D33" s="19"/>
      <c r="E33" s="19"/>
      <c r="F33" s="19"/>
      <c r="G33" s="19"/>
    </row>
    <row r="34" spans="1:11">
      <c r="A34" s="22">
        <v>41666</v>
      </c>
      <c r="B34" s="22"/>
      <c r="C34" s="19">
        <v>29</v>
      </c>
      <c r="D34" s="19"/>
      <c r="E34" s="19">
        <v>28</v>
      </c>
      <c r="F34" s="19"/>
      <c r="G34" s="19">
        <v>27</v>
      </c>
    </row>
    <row r="35" spans="1:11">
      <c r="A35" s="22">
        <v>41667</v>
      </c>
      <c r="B35" s="22"/>
      <c r="C35" s="19"/>
      <c r="D35" s="19"/>
      <c r="E35" s="19"/>
      <c r="F35" s="19"/>
      <c r="G35" s="19">
        <v>8.5</v>
      </c>
    </row>
    <row r="36" spans="1:11">
      <c r="A36" s="22">
        <v>41668</v>
      </c>
      <c r="B36" s="22"/>
      <c r="C36" s="19">
        <v>2</v>
      </c>
      <c r="D36" s="19"/>
      <c r="E36" s="19">
        <v>3</v>
      </c>
      <c r="F36" s="19"/>
      <c r="G36" s="19"/>
    </row>
    <row r="37" spans="1:11">
      <c r="A37" s="22">
        <v>41669</v>
      </c>
      <c r="B37" s="22"/>
      <c r="C37" s="19">
        <v>3</v>
      </c>
      <c r="D37" s="19"/>
      <c r="E37" s="19">
        <v>10</v>
      </c>
      <c r="F37" s="19"/>
      <c r="G37" s="19">
        <v>3</v>
      </c>
    </row>
    <row r="38" spans="1:11">
      <c r="A38" s="22">
        <v>41670</v>
      </c>
      <c r="B38" s="22"/>
      <c r="C38" s="19"/>
      <c r="D38" s="19"/>
      <c r="E38" s="19">
        <v>7</v>
      </c>
      <c r="F38" s="19"/>
      <c r="G38" s="19"/>
    </row>
    <row r="39" spans="1:11">
      <c r="A39" s="19" t="s">
        <v>8</v>
      </c>
      <c r="B39" s="19"/>
      <c r="C39" s="19">
        <v>437.5</v>
      </c>
      <c r="D39" s="19"/>
      <c r="E39" s="19">
        <v>473.75</v>
      </c>
      <c r="F39" s="19"/>
      <c r="G39" s="19">
        <v>340.5</v>
      </c>
    </row>
    <row r="44" spans="1:11" ht="15.75" thickBot="1">
      <c r="J44" s="25"/>
      <c r="K44" s="25"/>
    </row>
    <row r="45" spans="1:11">
      <c r="J45" s="26" t="s">
        <v>30</v>
      </c>
      <c r="K45" s="26" t="s">
        <v>30</v>
      </c>
    </row>
    <row r="46" spans="1:11" ht="15.75" thickBot="1">
      <c r="J46" s="27" t="s">
        <v>25</v>
      </c>
      <c r="K46" s="27" t="s">
        <v>25</v>
      </c>
    </row>
    <row r="47" spans="1:11" ht="15.75" thickBot="1">
      <c r="J47" s="28">
        <v>5</v>
      </c>
      <c r="K47" s="28">
        <v>30</v>
      </c>
    </row>
    <row r="54" spans="2:11">
      <c r="G54" s="18" t="s">
        <v>32</v>
      </c>
    </row>
    <row r="55" spans="2:11" ht="15.75" thickBot="1">
      <c r="B55" s="29" t="s">
        <v>31</v>
      </c>
      <c r="C55" s="29"/>
      <c r="D55" s="29"/>
      <c r="E55" s="29"/>
      <c r="F55" s="29"/>
      <c r="G55" s="29"/>
      <c r="H55" s="29"/>
      <c r="I55" s="29"/>
    </row>
    <row r="56" spans="2:11" ht="15.75" thickBot="1">
      <c r="B56" s="29"/>
      <c r="C56" s="32" t="s">
        <v>9</v>
      </c>
      <c r="D56" s="32" t="s">
        <v>24</v>
      </c>
      <c r="E56" s="33" t="s">
        <v>26</v>
      </c>
      <c r="F56" s="29"/>
      <c r="G56" s="32" t="s">
        <v>9</v>
      </c>
      <c r="H56" s="32" t="s">
        <v>24</v>
      </c>
      <c r="I56" s="33" t="s">
        <v>26</v>
      </c>
    </row>
    <row r="57" spans="2:11">
      <c r="B57" s="29"/>
      <c r="C57" s="31" t="s">
        <v>25</v>
      </c>
      <c r="D57" s="31" t="s">
        <v>25</v>
      </c>
      <c r="E57" s="31" t="s">
        <v>25</v>
      </c>
      <c r="F57" s="29"/>
      <c r="G57" s="31" t="s">
        <v>25</v>
      </c>
      <c r="H57" s="31" t="s">
        <v>25</v>
      </c>
      <c r="I57" s="31" t="s">
        <v>25</v>
      </c>
    </row>
    <row r="58" spans="2:11">
      <c r="B58" s="30" t="s">
        <v>11</v>
      </c>
      <c r="C58" s="30">
        <v>437.5</v>
      </c>
      <c r="D58" s="30">
        <v>473.75</v>
      </c>
      <c r="E58" s="30">
        <v>340.5</v>
      </c>
      <c r="F58" s="29"/>
      <c r="G58" s="30">
        <v>26250</v>
      </c>
      <c r="H58" s="30">
        <v>28425</v>
      </c>
      <c r="I58" s="30">
        <v>20430</v>
      </c>
    </row>
    <row r="59" spans="2:11">
      <c r="B59" s="30" t="s">
        <v>12</v>
      </c>
      <c r="C59" s="30">
        <v>100</v>
      </c>
      <c r="D59" s="30">
        <v>55</v>
      </c>
      <c r="E59" s="30">
        <v>5</v>
      </c>
      <c r="F59" s="29"/>
      <c r="G59" s="30">
        <v>55</v>
      </c>
      <c r="H59" s="30">
        <v>5</v>
      </c>
      <c r="I59" s="30">
        <v>4</v>
      </c>
      <c r="K59" s="29" t="s">
        <v>34</v>
      </c>
    </row>
    <row r="60" spans="2:11">
      <c r="B60" s="30" t="s">
        <v>13</v>
      </c>
      <c r="C60" s="30">
        <v>22542</v>
      </c>
      <c r="D60" s="30">
        <v>77</v>
      </c>
      <c r="E60" s="30">
        <v>52</v>
      </c>
      <c r="F60" s="29"/>
      <c r="G60" s="30">
        <v>22</v>
      </c>
      <c r="H60" s="30">
        <v>5</v>
      </c>
      <c r="I60" s="30">
        <v>4</v>
      </c>
    </row>
    <row r="61" spans="2:11">
      <c r="B61" s="30" t="s">
        <v>14</v>
      </c>
      <c r="C61" s="30">
        <v>36</v>
      </c>
      <c r="D61" s="30">
        <v>88</v>
      </c>
      <c r="E61" s="30">
        <v>2</v>
      </c>
      <c r="F61" s="29"/>
      <c r="G61" s="30">
        <v>1</v>
      </c>
      <c r="H61" s="30">
        <v>56</v>
      </c>
      <c r="I61" s="30">
        <v>1</v>
      </c>
    </row>
    <row r="62" spans="2:11">
      <c r="B62" s="30" t="s">
        <v>15</v>
      </c>
      <c r="C62" s="30">
        <v>22</v>
      </c>
      <c r="D62" s="30">
        <v>557</v>
      </c>
      <c r="E62" s="30">
        <v>2</v>
      </c>
      <c r="F62" s="29"/>
      <c r="G62" s="30">
        <v>54</v>
      </c>
      <c r="H62" s="30">
        <v>6</v>
      </c>
      <c r="I62" s="30">
        <v>1</v>
      </c>
    </row>
    <row r="63" spans="2:11">
      <c r="B63" s="30" t="s">
        <v>16</v>
      </c>
      <c r="C63" s="30">
        <v>2</v>
      </c>
      <c r="D63" s="30">
        <v>55</v>
      </c>
      <c r="E63" s="30">
        <v>4</v>
      </c>
      <c r="F63" s="29"/>
      <c r="G63" s="30">
        <v>6</v>
      </c>
      <c r="H63" s="30">
        <v>54</v>
      </c>
      <c r="I63" s="30">
        <v>23</v>
      </c>
    </row>
    <row r="64" spans="2:11">
      <c r="B64" s="30" t="s">
        <v>17</v>
      </c>
      <c r="C64" s="30">
        <v>875</v>
      </c>
      <c r="D64" s="30">
        <v>78</v>
      </c>
      <c r="E64" s="30">
        <v>5</v>
      </c>
      <c r="F64" s="29"/>
      <c r="G64" s="30">
        <v>5</v>
      </c>
      <c r="H64" s="30">
        <v>4</v>
      </c>
      <c r="I64" s="30">
        <v>3</v>
      </c>
    </row>
    <row r="65" spans="2:11">
      <c r="B65" s="30" t="s">
        <v>18</v>
      </c>
      <c r="C65" s="30">
        <v>0</v>
      </c>
      <c r="D65" s="30">
        <v>0</v>
      </c>
      <c r="E65" s="30">
        <v>0</v>
      </c>
      <c r="F65" s="29"/>
      <c r="G65" s="30">
        <v>0</v>
      </c>
      <c r="H65" s="30" t="s">
        <v>33</v>
      </c>
      <c r="I65" s="30">
        <v>0</v>
      </c>
    </row>
    <row r="66" spans="2:11">
      <c r="B66" s="30" t="s">
        <v>19</v>
      </c>
      <c r="C66" s="30">
        <v>0</v>
      </c>
      <c r="D66" s="30">
        <v>0</v>
      </c>
      <c r="E66" s="30">
        <v>0</v>
      </c>
      <c r="F66" s="29"/>
      <c r="G66" s="30">
        <v>0</v>
      </c>
      <c r="H66" s="30">
        <v>0</v>
      </c>
      <c r="I66" s="30">
        <v>0</v>
      </c>
    </row>
    <row r="67" spans="2:11">
      <c r="B67" s="30" t="s">
        <v>20</v>
      </c>
      <c r="C67" s="30">
        <v>0</v>
      </c>
      <c r="D67" s="30">
        <v>0</v>
      </c>
      <c r="E67" s="30">
        <v>0</v>
      </c>
      <c r="F67" s="29"/>
      <c r="G67" s="30">
        <v>0</v>
      </c>
      <c r="H67" s="30">
        <v>0</v>
      </c>
      <c r="I67" s="30">
        <v>0</v>
      </c>
    </row>
    <row r="68" spans="2:11">
      <c r="B68" s="30" t="s">
        <v>21</v>
      </c>
      <c r="C68" s="30">
        <v>0</v>
      </c>
      <c r="D68" s="30">
        <v>0</v>
      </c>
      <c r="E68" s="30">
        <v>0</v>
      </c>
      <c r="F68" s="29"/>
      <c r="G68" s="30">
        <v>0</v>
      </c>
      <c r="H68" s="30">
        <v>0</v>
      </c>
      <c r="I68" s="30">
        <v>0</v>
      </c>
    </row>
    <row r="69" spans="2:11">
      <c r="B69" s="34" t="s">
        <v>22</v>
      </c>
      <c r="C69" s="34">
        <v>0</v>
      </c>
      <c r="D69" s="34">
        <v>0</v>
      </c>
      <c r="E69" s="34">
        <v>0</v>
      </c>
      <c r="F69" s="29"/>
      <c r="G69" s="30">
        <v>0</v>
      </c>
      <c r="H69" s="30">
        <v>0</v>
      </c>
      <c r="I69" s="30">
        <v>0</v>
      </c>
    </row>
    <row r="70" spans="2:11">
      <c r="B70" s="30"/>
      <c r="C70" s="30">
        <f>SUM(C58:C69)</f>
        <v>24014.5</v>
      </c>
      <c r="D70" s="30">
        <f t="shared" ref="D70:E70" si="0">SUM(D58:D69)</f>
        <v>1383.75</v>
      </c>
      <c r="E70" s="30">
        <f t="shared" si="0"/>
        <v>410.5</v>
      </c>
      <c r="F70" s="30"/>
      <c r="G70" s="35">
        <f>SUM(G58:G69)</f>
        <v>26393</v>
      </c>
      <c r="H70" s="35">
        <f t="shared" ref="H70:I70" si="1">SUM(H58:H69)</f>
        <v>28555</v>
      </c>
      <c r="I70" s="35">
        <f t="shared" si="1"/>
        <v>20466</v>
      </c>
      <c r="K70">
        <f>SUM(G70:I70)/3</f>
        <v>25138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8:E24"/>
  <sheetViews>
    <sheetView workbookViewId="0">
      <selection activeCell="G22" sqref="G22"/>
    </sheetView>
  </sheetViews>
  <sheetFormatPr baseColWidth="10" defaultRowHeight="15"/>
  <cols>
    <col min="3" max="3" width="14.28515625" customWidth="1"/>
  </cols>
  <sheetData>
    <row r="8" spans="2:5">
      <c r="B8" s="36"/>
      <c r="C8" s="36"/>
      <c r="D8" s="36"/>
      <c r="E8" s="36" t="s">
        <v>9</v>
      </c>
    </row>
    <row r="9" spans="2:5">
      <c r="B9" s="36" t="s">
        <v>35</v>
      </c>
      <c r="C9" s="36" t="s">
        <v>36</v>
      </c>
      <c r="D9" s="36" t="s">
        <v>37</v>
      </c>
      <c r="E9" s="37" t="s">
        <v>38</v>
      </c>
    </row>
    <row r="10" spans="2:5">
      <c r="B10" s="36" t="s">
        <v>39</v>
      </c>
      <c r="C10" s="36">
        <f>charges!B46</f>
        <v>87109</v>
      </c>
      <c r="D10" s="36">
        <v>437.5</v>
      </c>
      <c r="E10" s="38">
        <f>C10/D10</f>
        <v>199.10628571428572</v>
      </c>
    </row>
    <row r="11" spans="2:5">
      <c r="B11" s="36" t="s">
        <v>40</v>
      </c>
      <c r="C11" s="36">
        <f>charges!B47</f>
        <v>0</v>
      </c>
      <c r="D11" s="36">
        <v>0</v>
      </c>
      <c r="E11" s="38">
        <v>0</v>
      </c>
    </row>
    <row r="12" spans="2:5">
      <c r="B12" s="36" t="s">
        <v>41</v>
      </c>
      <c r="C12" s="36">
        <f>charges!B48</f>
        <v>0</v>
      </c>
      <c r="D12" s="36">
        <v>0</v>
      </c>
      <c r="E12" s="38">
        <v>0</v>
      </c>
    </row>
    <row r="13" spans="2:5">
      <c r="B13" s="36" t="s">
        <v>42</v>
      </c>
      <c r="C13" s="36">
        <f>charges!B49</f>
        <v>0</v>
      </c>
      <c r="D13" s="36">
        <v>0</v>
      </c>
      <c r="E13" s="38">
        <v>0</v>
      </c>
    </row>
    <row r="14" spans="2:5">
      <c r="B14" s="36" t="s">
        <v>43</v>
      </c>
      <c r="C14" s="36">
        <f>charges!B50</f>
        <v>0</v>
      </c>
      <c r="D14" s="36">
        <v>0</v>
      </c>
      <c r="E14" s="38">
        <v>0</v>
      </c>
    </row>
    <row r="15" spans="2:5">
      <c r="B15" s="36" t="s">
        <v>44</v>
      </c>
      <c r="C15" s="36">
        <f>charges!B51</f>
        <v>0</v>
      </c>
      <c r="D15" s="36">
        <v>0</v>
      </c>
      <c r="E15" s="38">
        <v>0</v>
      </c>
    </row>
    <row r="16" spans="2:5">
      <c r="B16" s="36" t="s">
        <v>45</v>
      </c>
      <c r="C16" s="36">
        <f>charges!B52</f>
        <v>0</v>
      </c>
      <c r="D16" s="36">
        <v>0</v>
      </c>
      <c r="E16" s="38">
        <v>0</v>
      </c>
    </row>
    <row r="17" spans="2:5">
      <c r="B17" s="36" t="s">
        <v>46</v>
      </c>
      <c r="C17" s="36">
        <f>charges!B53</f>
        <v>0</v>
      </c>
      <c r="D17" s="36">
        <v>0</v>
      </c>
      <c r="E17" s="38">
        <v>0</v>
      </c>
    </row>
    <row r="18" spans="2:5">
      <c r="B18" s="36" t="s">
        <v>47</v>
      </c>
      <c r="C18" s="36">
        <f>charges!B54</f>
        <v>0</v>
      </c>
      <c r="D18" s="36">
        <v>0</v>
      </c>
      <c r="E18" s="38">
        <v>0</v>
      </c>
    </row>
    <row r="19" spans="2:5">
      <c r="B19" s="36" t="s">
        <v>48</v>
      </c>
      <c r="C19" s="36">
        <f>charges!B55</f>
        <v>0</v>
      </c>
      <c r="D19" s="36">
        <v>0</v>
      </c>
      <c r="E19" s="38">
        <v>0</v>
      </c>
    </row>
    <row r="20" spans="2:5">
      <c r="B20" s="36" t="s">
        <v>49</v>
      </c>
      <c r="C20" s="36">
        <f>charges!B56</f>
        <v>0</v>
      </c>
      <c r="D20" s="36">
        <v>0</v>
      </c>
      <c r="E20" s="38">
        <v>0</v>
      </c>
    </row>
    <row r="21" spans="2:5">
      <c r="B21" s="36" t="s">
        <v>50</v>
      </c>
      <c r="C21" s="36">
        <f>charges!B57</f>
        <v>0</v>
      </c>
      <c r="D21" s="36">
        <v>0</v>
      </c>
      <c r="E21" s="38">
        <v>0</v>
      </c>
    </row>
    <row r="22" spans="2:5">
      <c r="B22" s="37" t="s">
        <v>51</v>
      </c>
      <c r="C22" s="36">
        <f>SUM(C10:C21)</f>
        <v>87109</v>
      </c>
      <c r="D22" s="36">
        <f t="shared" ref="D22:E22" si="0">SUM(D10:D21)</f>
        <v>437.5</v>
      </c>
      <c r="E22" s="38">
        <f>SUM(E10:E21)</f>
        <v>199.10628571428572</v>
      </c>
    </row>
    <row r="24" spans="2:5">
      <c r="B24" s="36" t="s">
        <v>52</v>
      </c>
      <c r="C24" s="38" t="e">
        <f ca="1">moyene(C10:C21)</f>
        <v>#NAME?</v>
      </c>
      <c r="D24" s="38" t="e">
        <f t="shared" ref="D24:E24" ca="1" si="1">moyene(D10:D21)</f>
        <v>#NAME?</v>
      </c>
      <c r="E24" s="38" t="e">
        <f t="shared" ca="1" si="1"/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7:E28"/>
  <sheetViews>
    <sheetView tabSelected="1" workbookViewId="0">
      <selection activeCell="E29" sqref="E29"/>
    </sheetView>
  </sheetViews>
  <sheetFormatPr baseColWidth="10" defaultRowHeight="15"/>
  <sheetData>
    <row r="7" spans="1:5">
      <c r="A7" s="39"/>
      <c r="B7" s="39"/>
      <c r="C7" s="39"/>
      <c r="D7" s="40" t="s">
        <v>9</v>
      </c>
      <c r="E7" s="39"/>
    </row>
    <row r="8" spans="1:5">
      <c r="A8" s="40" t="s">
        <v>35</v>
      </c>
      <c r="B8" s="40" t="s">
        <v>53</v>
      </c>
      <c r="C8" s="40" t="s">
        <v>54</v>
      </c>
      <c r="D8" s="40" t="s">
        <v>37</v>
      </c>
      <c r="E8" s="41" t="s">
        <v>55</v>
      </c>
    </row>
    <row r="9" spans="1:5">
      <c r="A9" s="40" t="s">
        <v>39</v>
      </c>
      <c r="B9" s="40">
        <v>26250</v>
      </c>
      <c r="C9" s="40">
        <v>22865.7</v>
      </c>
      <c r="D9" s="40">
        <v>437.5</v>
      </c>
      <c r="E9" s="42">
        <f>B9-C9/D9</f>
        <v>26197.735542857143</v>
      </c>
    </row>
    <row r="10" spans="1:5">
      <c r="A10" s="40" t="s">
        <v>40</v>
      </c>
      <c r="B10" s="40">
        <v>0</v>
      </c>
      <c r="C10" s="40">
        <v>0</v>
      </c>
      <c r="D10" s="40">
        <v>0</v>
      </c>
      <c r="E10" s="42">
        <v>0</v>
      </c>
    </row>
    <row r="11" spans="1:5">
      <c r="A11" s="40" t="s">
        <v>41</v>
      </c>
      <c r="B11" s="40">
        <v>0</v>
      </c>
      <c r="C11" s="40">
        <v>0</v>
      </c>
      <c r="D11" s="40">
        <v>0</v>
      </c>
      <c r="E11" s="42">
        <v>0</v>
      </c>
    </row>
    <row r="12" spans="1:5">
      <c r="A12" s="40" t="s">
        <v>42</v>
      </c>
      <c r="B12" s="40">
        <v>0</v>
      </c>
      <c r="C12" s="40">
        <v>0</v>
      </c>
      <c r="D12" s="40">
        <v>0</v>
      </c>
      <c r="E12" s="42">
        <v>0</v>
      </c>
    </row>
    <row r="13" spans="1:5">
      <c r="A13" s="40" t="s">
        <v>43</v>
      </c>
      <c r="B13" s="40">
        <v>0</v>
      </c>
      <c r="C13" s="40">
        <v>0</v>
      </c>
      <c r="D13" s="40">
        <v>0</v>
      </c>
      <c r="E13" s="42">
        <v>0</v>
      </c>
    </row>
    <row r="14" spans="1:5">
      <c r="A14" s="40" t="s">
        <v>44</v>
      </c>
      <c r="B14" s="40">
        <v>0</v>
      </c>
      <c r="C14" s="40">
        <v>0</v>
      </c>
      <c r="D14" s="40">
        <v>0</v>
      </c>
      <c r="E14" s="42">
        <v>0</v>
      </c>
    </row>
    <row r="15" spans="1:5">
      <c r="A15" s="40" t="s">
        <v>45</v>
      </c>
      <c r="B15" s="40">
        <v>0</v>
      </c>
      <c r="C15" s="40">
        <v>0</v>
      </c>
      <c r="D15" s="40">
        <v>0</v>
      </c>
      <c r="E15" s="42">
        <v>0</v>
      </c>
    </row>
    <row r="16" spans="1:5">
      <c r="A16" s="40" t="s">
        <v>46</v>
      </c>
      <c r="B16" s="40">
        <v>0</v>
      </c>
      <c r="C16" s="40">
        <v>0</v>
      </c>
      <c r="D16" s="40">
        <v>0</v>
      </c>
      <c r="E16" s="42">
        <v>0</v>
      </c>
    </row>
    <row r="17" spans="1:5">
      <c r="A17" s="40" t="s">
        <v>47</v>
      </c>
      <c r="B17" s="40">
        <v>0</v>
      </c>
      <c r="C17" s="40">
        <v>0</v>
      </c>
      <c r="D17" s="40">
        <v>0</v>
      </c>
      <c r="E17" s="42">
        <v>0</v>
      </c>
    </row>
    <row r="18" spans="1:5">
      <c r="A18" s="40" t="s">
        <v>48</v>
      </c>
      <c r="B18" s="40">
        <v>0</v>
      </c>
      <c r="C18" s="40">
        <v>0</v>
      </c>
      <c r="D18" s="40">
        <v>0</v>
      </c>
      <c r="E18" s="42">
        <v>0</v>
      </c>
    </row>
    <row r="19" spans="1:5">
      <c r="A19" s="40" t="s">
        <v>49</v>
      </c>
      <c r="B19" s="40">
        <v>0</v>
      </c>
      <c r="C19" s="40">
        <v>0</v>
      </c>
      <c r="D19" s="40">
        <v>0</v>
      </c>
      <c r="E19" s="42">
        <v>0</v>
      </c>
    </row>
    <row r="20" spans="1:5">
      <c r="A20" s="40" t="s">
        <v>50</v>
      </c>
      <c r="B20" s="40">
        <v>0</v>
      </c>
      <c r="C20" s="40">
        <v>0</v>
      </c>
      <c r="D20" s="40">
        <v>0</v>
      </c>
      <c r="E20" s="42">
        <v>0</v>
      </c>
    </row>
    <row r="21" spans="1:5">
      <c r="A21" s="41" t="s">
        <v>51</v>
      </c>
      <c r="B21" s="40">
        <f>SUM(B9:B20)</f>
        <v>26250</v>
      </c>
      <c r="C21" s="40">
        <f t="shared" ref="C21:E21" si="0">SUM(C9:C20)</f>
        <v>22865.7</v>
      </c>
      <c r="D21" s="40">
        <f t="shared" si="0"/>
        <v>437.5</v>
      </c>
      <c r="E21" s="40">
        <f t="shared" si="0"/>
        <v>26197.735542857143</v>
      </c>
    </row>
    <row r="22" spans="1:5">
      <c r="C22" s="24"/>
    </row>
    <row r="23" spans="1:5">
      <c r="A23" s="40" t="s">
        <v>52</v>
      </c>
      <c r="B23" s="40">
        <f>AVERAGE(B9:B20)</f>
        <v>2187.5</v>
      </c>
      <c r="C23" s="40">
        <f>AVERAGE(C9:C20)</f>
        <v>1905.4750000000001</v>
      </c>
      <c r="D23" s="40">
        <f t="shared" ref="C23:E23" si="1">AVERAGE(D9:D20)</f>
        <v>36.458333333333336</v>
      </c>
      <c r="E23" s="40">
        <f t="shared" si="1"/>
        <v>2183.1446285714287</v>
      </c>
    </row>
    <row r="24" spans="1:5">
      <c r="A24" s="39"/>
      <c r="B24" s="39"/>
      <c r="C24" s="39"/>
      <c r="D24" s="39"/>
      <c r="E24" s="39" t="s">
        <v>56</v>
      </c>
    </row>
    <row r="26" spans="1:5">
      <c r="A26" s="39"/>
      <c r="B26" s="39"/>
      <c r="C26" s="39"/>
      <c r="D26" s="39" t="s">
        <v>57</v>
      </c>
      <c r="E26" s="39"/>
    </row>
    <row r="28" spans="1:5">
      <c r="A28" s="39"/>
      <c r="B28" s="39"/>
      <c r="C28" s="39"/>
      <c r="D28" s="39"/>
      <c r="E28" s="39">
        <f>D23*E23</f>
        <v>79593.81458333334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charges</vt:lpstr>
      <vt:lpstr>cubage</vt:lpstr>
      <vt:lpstr>exploitation charge combustible</vt:lpstr>
      <vt:lpstr>exploitation chiffre d affaire</vt:lpstr>
    </vt:vector>
  </TitlesOfParts>
  <Company>Unicornis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Unicornis</dc:creator>
  <cp:lastModifiedBy>Unicornis</cp:lastModifiedBy>
  <dcterms:created xsi:type="dcterms:W3CDTF">2014-09-16T10:43:04Z</dcterms:created>
  <dcterms:modified xsi:type="dcterms:W3CDTF">2014-09-16T11:04:16Z</dcterms:modified>
</cp:coreProperties>
</file>