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21315" windowHeight="10035" activeTab="3"/>
  </bookViews>
  <sheets>
    <sheet name="Rooming" sheetId="1" r:id="rId1"/>
    <sheet name="PR" sheetId="2" r:id="rId2"/>
    <sheet name="Commande 1" sheetId="3" r:id="rId3"/>
    <sheet name="Commande 2" sheetId="53" r:id="rId4"/>
    <sheet name="Feuil6" sheetId="6" r:id="rId5"/>
    <sheet name="Feuil7" sheetId="7" r:id="rId6"/>
    <sheet name="Feuil8" sheetId="8" r:id="rId7"/>
    <sheet name="Feuil9" sheetId="9" r:id="rId8"/>
    <sheet name="Feuil10" sheetId="10" r:id="rId9"/>
    <sheet name="Feuil11" sheetId="11" r:id="rId10"/>
    <sheet name="Feuil12" sheetId="12" r:id="rId11"/>
    <sheet name="Feuil13" sheetId="13" r:id="rId12"/>
    <sheet name="Feuil14" sheetId="14" r:id="rId13"/>
    <sheet name="Feuil15" sheetId="15" r:id="rId14"/>
    <sheet name="Feuil16" sheetId="16" r:id="rId15"/>
    <sheet name="Feuil17" sheetId="17" r:id="rId16"/>
    <sheet name="Feuil18" sheetId="18" r:id="rId17"/>
    <sheet name="Feuil19" sheetId="19" r:id="rId18"/>
    <sheet name="Feuil20" sheetId="20" r:id="rId19"/>
    <sheet name="Feuil21" sheetId="21" r:id="rId20"/>
    <sheet name="Feuil22" sheetId="22" r:id="rId21"/>
    <sheet name="Feuil23" sheetId="23" r:id="rId22"/>
    <sheet name="Feuil24" sheetId="24" r:id="rId23"/>
    <sheet name="Feuil25" sheetId="25" r:id="rId24"/>
    <sheet name="Feuil26" sheetId="26" r:id="rId25"/>
    <sheet name="Feuil27" sheetId="27" r:id="rId26"/>
    <sheet name="Feuil28" sheetId="28" r:id="rId27"/>
    <sheet name="Feuil29" sheetId="29" r:id="rId28"/>
    <sheet name="Feuil30" sheetId="30" r:id="rId29"/>
    <sheet name="Feuil31" sheetId="31" r:id="rId30"/>
    <sheet name="Feuil32" sheetId="32" r:id="rId31"/>
    <sheet name="Feuil33" sheetId="33" r:id="rId32"/>
    <sheet name="Feuil34" sheetId="34" r:id="rId33"/>
    <sheet name="Feuil35" sheetId="35" r:id="rId34"/>
    <sheet name="Feuil36" sheetId="36" r:id="rId35"/>
    <sheet name="Feuil37" sheetId="37" r:id="rId36"/>
    <sheet name="Feuil38" sheetId="38" r:id="rId37"/>
    <sheet name="Feuil39" sheetId="39" r:id="rId38"/>
    <sheet name="Feuil40" sheetId="40" r:id="rId39"/>
    <sheet name="Feuil41" sheetId="41" r:id="rId40"/>
    <sheet name="Feuil42" sheetId="42" r:id="rId41"/>
    <sheet name="Feuil43" sheetId="43" r:id="rId42"/>
    <sheet name="Feuil44" sheetId="44" r:id="rId43"/>
    <sheet name="Feuil45" sheetId="45" r:id="rId44"/>
    <sheet name="Feuil46" sheetId="46" r:id="rId45"/>
    <sheet name="Feuil47" sheetId="47" r:id="rId46"/>
    <sheet name="Feuil48" sheetId="48" r:id="rId47"/>
    <sheet name="Feuil49" sheetId="49" r:id="rId48"/>
    <sheet name="Feuil50" sheetId="50" r:id="rId49"/>
    <sheet name="Feuil51" sheetId="51" r:id="rId50"/>
    <sheet name="Feuil52" sheetId="52" r:id="rId51"/>
  </sheets>
  <definedNames>
    <definedName name="_xlnm._FilterDatabase" localSheetId="2" hidden="1">'Commande 1'!#REF!</definedName>
    <definedName name="_xlnm._FilterDatabase" localSheetId="3" hidden="1">'Commande 2'!#REF!</definedName>
    <definedName name="_xlnm._FilterDatabase" localSheetId="0" hidden="1">Rooming!$A$8:$S$12</definedName>
    <definedName name="_xlnm.Criteria" localSheetId="2">'Commande 1'!#REF!</definedName>
    <definedName name="_xlnm.Criteria" localSheetId="3">'Commande 2'!#REF!</definedName>
    <definedName name="_xlnm.Extract" localSheetId="2">'Commande 1'!$A$4:$G$4</definedName>
    <definedName name="_xlnm.Extract" localSheetId="3">'Commande 2'!$A$4:$G$4</definedName>
    <definedName name="GP" localSheetId="0">Rooming!$A$8:$S$21</definedName>
  </definedNames>
  <calcPr calcId="145621"/>
</workbook>
</file>

<file path=xl/calcChain.xml><?xml version="1.0" encoding="utf-8"?>
<calcChain xmlns="http://schemas.openxmlformats.org/spreadsheetml/2006/main">
  <c r="D66" i="53" l="1"/>
  <c r="F62" i="53"/>
  <c r="F61" i="53"/>
  <c r="F60" i="53"/>
  <c r="F59" i="53"/>
  <c r="F57" i="53"/>
  <c r="F56" i="53"/>
  <c r="F55" i="53"/>
  <c r="F54" i="53"/>
  <c r="E51" i="53"/>
  <c r="E50" i="53"/>
  <c r="F50" i="53" s="1"/>
  <c r="F64" i="53" s="1"/>
  <c r="F71" i="53" s="1"/>
  <c r="F76" i="53" s="1"/>
  <c r="D50" i="53"/>
  <c r="J46" i="53"/>
  <c r="H46" i="53"/>
  <c r="G46" i="53"/>
  <c r="F46" i="53"/>
  <c r="E46" i="53"/>
  <c r="C46" i="53"/>
  <c r="B46" i="53"/>
  <c r="A46" i="53"/>
  <c r="J45" i="53"/>
  <c r="H45" i="53"/>
  <c r="G45" i="53"/>
  <c r="F45" i="53"/>
  <c r="E45" i="53"/>
  <c r="C45" i="53"/>
  <c r="B45" i="53"/>
  <c r="A45" i="53"/>
  <c r="J44" i="53"/>
  <c r="H44" i="53"/>
  <c r="G44" i="53"/>
  <c r="F44" i="53"/>
  <c r="E44" i="53"/>
  <c r="C44" i="53"/>
  <c r="B44" i="53"/>
  <c r="A44" i="53"/>
  <c r="J43" i="53"/>
  <c r="H43" i="53"/>
  <c r="G43" i="53"/>
  <c r="F43" i="53"/>
  <c r="E43" i="53"/>
  <c r="C43" i="53"/>
  <c r="B43" i="53"/>
  <c r="A43" i="53"/>
  <c r="J42" i="53"/>
  <c r="H42" i="53"/>
  <c r="G42" i="53"/>
  <c r="F42" i="53"/>
  <c r="E42" i="53"/>
  <c r="C42" i="53"/>
  <c r="B42" i="53"/>
  <c r="A42" i="53"/>
  <c r="J41" i="53"/>
  <c r="H41" i="53"/>
  <c r="G41" i="53"/>
  <c r="F41" i="53"/>
  <c r="E41" i="53"/>
  <c r="C41" i="53"/>
  <c r="B41" i="53"/>
  <c r="A41" i="53"/>
  <c r="J40" i="53"/>
  <c r="H40" i="53"/>
  <c r="G40" i="53"/>
  <c r="F40" i="53"/>
  <c r="E40" i="53"/>
  <c r="C40" i="53"/>
  <c r="B40" i="53"/>
  <c r="A40" i="53"/>
  <c r="J39" i="53"/>
  <c r="I39" i="53"/>
  <c r="H39" i="53"/>
  <c r="G39" i="53"/>
  <c r="F39" i="53"/>
  <c r="E39" i="53"/>
  <c r="D39" i="53"/>
  <c r="C39" i="53"/>
  <c r="B39" i="53"/>
  <c r="A39" i="53"/>
  <c r="J38" i="53"/>
  <c r="I38" i="53"/>
  <c r="H38" i="53"/>
  <c r="G38" i="53"/>
  <c r="F38" i="53"/>
  <c r="E38" i="53"/>
  <c r="D38" i="53"/>
  <c r="C38" i="53"/>
  <c r="B38" i="53"/>
  <c r="A38" i="53"/>
  <c r="J37" i="53"/>
  <c r="I37" i="53"/>
  <c r="H37" i="53"/>
  <c r="G37" i="53"/>
  <c r="F37" i="53"/>
  <c r="E37" i="53"/>
  <c r="D37" i="53"/>
  <c r="C37" i="53"/>
  <c r="B37" i="53"/>
  <c r="A37" i="53"/>
  <c r="J36" i="53"/>
  <c r="I36" i="53"/>
  <c r="H36" i="53"/>
  <c r="G36" i="53"/>
  <c r="F36" i="53"/>
  <c r="E36" i="53"/>
  <c r="D36" i="53"/>
  <c r="C36" i="53"/>
  <c r="B36" i="53"/>
  <c r="A36" i="53"/>
  <c r="J35" i="53"/>
  <c r="I35" i="53"/>
  <c r="H35" i="53"/>
  <c r="G35" i="53"/>
  <c r="F35" i="53"/>
  <c r="E35" i="53"/>
  <c r="D35" i="53"/>
  <c r="C35" i="53"/>
  <c r="B35" i="53"/>
  <c r="A35" i="53"/>
  <c r="F24" i="53"/>
  <c r="D24" i="53"/>
  <c r="B24" i="53"/>
  <c r="B23" i="53"/>
  <c r="D66" i="3" l="1"/>
  <c r="B23" i="3" l="1"/>
  <c r="B24" i="3"/>
  <c r="D24" i="3"/>
  <c r="F24" i="3"/>
  <c r="F60" i="3" l="1"/>
  <c r="F61" i="3"/>
  <c r="F62" i="3"/>
  <c r="F59" i="3"/>
  <c r="F55" i="3"/>
  <c r="F56" i="3"/>
  <c r="F57" i="3"/>
  <c r="F54" i="3"/>
  <c r="E51" i="3"/>
  <c r="E50" i="3"/>
  <c r="D50" i="3"/>
  <c r="F50" i="3" l="1"/>
  <c r="F64" i="3" s="1"/>
  <c r="F71" i="3" l="1"/>
  <c r="F76" i="3" s="1"/>
  <c r="I9" i="2"/>
  <c r="R6" i="1"/>
  <c r="D36" i="3" l="1"/>
  <c r="A37" i="3"/>
  <c r="B37" i="3"/>
  <c r="C37" i="3"/>
  <c r="D37" i="3"/>
  <c r="E37" i="3"/>
  <c r="F37" i="3"/>
  <c r="G37" i="3"/>
  <c r="H37" i="3"/>
  <c r="I37" i="3"/>
  <c r="J37" i="3"/>
  <c r="A38" i="3"/>
  <c r="B38" i="3"/>
  <c r="C38" i="3"/>
  <c r="D38" i="3"/>
  <c r="E38" i="3"/>
  <c r="F38" i="3"/>
  <c r="G38" i="3"/>
  <c r="H38" i="3"/>
  <c r="I38" i="3"/>
  <c r="J38" i="3"/>
  <c r="A39" i="3"/>
  <c r="B39" i="3"/>
  <c r="C39" i="3"/>
  <c r="D39" i="3"/>
  <c r="E39" i="3"/>
  <c r="F39" i="3"/>
  <c r="G39" i="3"/>
  <c r="H39" i="3"/>
  <c r="I39" i="3"/>
  <c r="J39" i="3"/>
  <c r="A40" i="3"/>
  <c r="B40" i="3"/>
  <c r="C40" i="3"/>
  <c r="E40" i="3"/>
  <c r="F40" i="3"/>
  <c r="G40" i="3"/>
  <c r="H40" i="3"/>
  <c r="J40" i="3"/>
  <c r="A41" i="3"/>
  <c r="B41" i="3"/>
  <c r="C41" i="3"/>
  <c r="E41" i="3"/>
  <c r="F41" i="3"/>
  <c r="G41" i="3"/>
  <c r="H41" i="3"/>
  <c r="J41" i="3"/>
  <c r="A42" i="3"/>
  <c r="B42" i="3"/>
  <c r="C42" i="3"/>
  <c r="E42" i="3"/>
  <c r="F42" i="3"/>
  <c r="G42" i="3"/>
  <c r="H42" i="3"/>
  <c r="J42" i="3"/>
  <c r="A43" i="3"/>
  <c r="B43" i="3"/>
  <c r="C43" i="3"/>
  <c r="E43" i="3"/>
  <c r="F43" i="3"/>
  <c r="G43" i="3"/>
  <c r="H43" i="3"/>
  <c r="J43" i="3"/>
  <c r="A44" i="3"/>
  <c r="B44" i="3"/>
  <c r="C44" i="3"/>
  <c r="E44" i="3"/>
  <c r="F44" i="3"/>
  <c r="G44" i="3"/>
  <c r="H44" i="3"/>
  <c r="J44" i="3"/>
  <c r="A45" i="3"/>
  <c r="B45" i="3"/>
  <c r="C45" i="3"/>
  <c r="E45" i="3"/>
  <c r="F45" i="3"/>
  <c r="G45" i="3"/>
  <c r="H45" i="3"/>
  <c r="J45" i="3"/>
  <c r="A46" i="3"/>
  <c r="B46" i="3"/>
  <c r="C46" i="3"/>
  <c r="E46" i="3"/>
  <c r="F46" i="3"/>
  <c r="G46" i="3"/>
  <c r="H46" i="3"/>
  <c r="J46" i="3"/>
  <c r="A36" i="3"/>
  <c r="A35" i="3"/>
  <c r="B36" i="3"/>
  <c r="C36" i="3"/>
  <c r="E36" i="3"/>
  <c r="F36" i="3"/>
  <c r="G36" i="3"/>
  <c r="H36" i="3"/>
  <c r="I36" i="3"/>
  <c r="J36" i="3"/>
  <c r="J35" i="3"/>
  <c r="B35" i="3"/>
  <c r="C35" i="3"/>
  <c r="D35" i="3"/>
  <c r="E35" i="3"/>
  <c r="F35" i="3"/>
  <c r="G35" i="3"/>
  <c r="H35" i="3"/>
  <c r="I35" i="3"/>
  <c r="R33" i="1" l="1"/>
  <c r="Q35" i="1"/>
  <c r="Q36" i="1"/>
  <c r="Q34" i="1"/>
  <c r="O6" i="1"/>
  <c r="S10" i="1"/>
  <c r="S11" i="1"/>
  <c r="S12" i="1"/>
  <c r="S9" i="1"/>
  <c r="R9" i="1"/>
  <c r="R10" i="1"/>
  <c r="R11" i="1"/>
  <c r="R12" i="1"/>
  <c r="R1" i="1"/>
  <c r="R2" i="1"/>
  <c r="R3" i="1"/>
  <c r="R4" i="1"/>
  <c r="R5" i="1"/>
  <c r="O2" i="1"/>
  <c r="O3" i="1"/>
  <c r="O4" i="1"/>
  <c r="O5" i="1"/>
  <c r="O1" i="1"/>
  <c r="O10" i="1"/>
  <c r="P10" i="1"/>
  <c r="O11" i="1"/>
  <c r="P11" i="1"/>
  <c r="O12" i="1"/>
  <c r="P12" i="1"/>
  <c r="P9" i="1"/>
  <c r="O9" i="1"/>
  <c r="E5" i="1"/>
  <c r="I1" i="2"/>
  <c r="B4" i="2" l="1"/>
  <c r="B3" i="2"/>
  <c r="A2" i="2"/>
  <c r="C18" i="2"/>
  <c r="C17" i="2"/>
  <c r="C19" i="2" l="1"/>
  <c r="C21" i="2" s="1"/>
  <c r="C20" i="2" l="1"/>
</calcChain>
</file>

<file path=xl/sharedStrings.xml><?xml version="1.0" encoding="utf-8"?>
<sst xmlns="http://schemas.openxmlformats.org/spreadsheetml/2006/main" count="202" uniqueCount="132">
  <si>
    <t>Nom</t>
  </si>
  <si>
    <t>Prénom</t>
  </si>
  <si>
    <t>Pays</t>
  </si>
  <si>
    <t>Voyages</t>
  </si>
  <si>
    <t>Date de départ</t>
  </si>
  <si>
    <t>Date de retour</t>
  </si>
  <si>
    <t>NOM</t>
  </si>
  <si>
    <t>SEXE</t>
  </si>
  <si>
    <t>ADRESS</t>
  </si>
  <si>
    <t>NAT</t>
  </si>
  <si>
    <t>DATES NAISS</t>
  </si>
  <si>
    <t>LIEU</t>
  </si>
  <si>
    <t>PASSEPORT</t>
  </si>
  <si>
    <t>DATE EXP</t>
  </si>
  <si>
    <t>LIEU EMISSION</t>
  </si>
  <si>
    <t>ROOM TYPE</t>
  </si>
  <si>
    <t>ROOM NUMBER</t>
  </si>
  <si>
    <t>TEL</t>
  </si>
  <si>
    <t>ISEBE</t>
  </si>
  <si>
    <t>William</t>
  </si>
  <si>
    <t>M</t>
  </si>
  <si>
    <t>26 avenue Gabriel Péri 69250 ALBIGNY SUR SAONE</t>
  </si>
  <si>
    <t>Single</t>
  </si>
  <si>
    <t>Fr</t>
  </si>
  <si>
    <t>Schltigheim</t>
  </si>
  <si>
    <t>12AL53835</t>
  </si>
  <si>
    <t>La voulte sur Rhône</t>
  </si>
  <si>
    <t>Hawaii</t>
  </si>
  <si>
    <t>Vagues de feu</t>
  </si>
  <si>
    <t>PAX</t>
  </si>
  <si>
    <t>NOM DU VOYAGE</t>
  </si>
  <si>
    <t>Taux de change</t>
  </si>
  <si>
    <t>pour 1€</t>
  </si>
  <si>
    <t>Fournisseurs</t>
  </si>
  <si>
    <t>Clients</t>
  </si>
  <si>
    <t>USD</t>
  </si>
  <si>
    <t>EUR</t>
  </si>
  <si>
    <t>Facture</t>
  </si>
  <si>
    <t xml:space="preserve">Paiement </t>
  </si>
  <si>
    <t>Relevé</t>
  </si>
  <si>
    <t>TOTAL DU PRIX DE REVIENT  (en €)</t>
  </si>
  <si>
    <t>Total Facturé</t>
  </si>
  <si>
    <t>MARGE (en €) = ( Prix facturé - Total prix de revient)</t>
  </si>
  <si>
    <t>Marge par personne</t>
  </si>
  <si>
    <t>Taux de marge (MARGE / PRIX facturé)</t>
  </si>
  <si>
    <t>GP</t>
  </si>
  <si>
    <t>Départ du</t>
  </si>
  <si>
    <t>DE SAINT CYR</t>
  </si>
  <si>
    <t>Guy</t>
  </si>
  <si>
    <t>1 Chemin du Château 69870 FONTAINES SAINT MARTIN</t>
  </si>
  <si>
    <t>Double</t>
  </si>
  <si>
    <t>Lyon</t>
  </si>
  <si>
    <t>13AZ53358</t>
  </si>
  <si>
    <t>06 98 65 12 78</t>
  </si>
  <si>
    <t>Monique</t>
  </si>
  <si>
    <t>F</t>
  </si>
  <si>
    <t>Idem</t>
  </si>
  <si>
    <t>Paris</t>
  </si>
  <si>
    <t>16RT54896</t>
  </si>
  <si>
    <t>09/15/2015</t>
  </si>
  <si>
    <t>06 74 34 78 65</t>
  </si>
  <si>
    <t xml:space="preserve">BURTIN </t>
  </si>
  <si>
    <t>Carine</t>
  </si>
  <si>
    <t>5 Lotissement des maisons du futurs</t>
  </si>
  <si>
    <t>Fontaine</t>
  </si>
  <si>
    <t>18RE53214</t>
  </si>
  <si>
    <t>Villefranche</t>
  </si>
  <si>
    <t>06 98 65 74 12</t>
  </si>
  <si>
    <t>PRIX DE VENTE TTC</t>
  </si>
  <si>
    <t xml:space="preserve">Client suivi par </t>
  </si>
  <si>
    <t>Etat</t>
  </si>
  <si>
    <t>Tel</t>
  </si>
  <si>
    <t>Voyage</t>
  </si>
  <si>
    <t>Du</t>
  </si>
  <si>
    <t>Au</t>
  </si>
  <si>
    <t>Durée</t>
  </si>
  <si>
    <t>Ville de départ</t>
  </si>
  <si>
    <t>Commentaires</t>
  </si>
  <si>
    <t>Plan de vol</t>
  </si>
  <si>
    <t>Assurance</t>
  </si>
  <si>
    <t>Contrat</t>
  </si>
  <si>
    <t>GAN</t>
  </si>
  <si>
    <t xml:space="preserve">Visa </t>
  </si>
  <si>
    <t>N° de tel urgence</t>
  </si>
  <si>
    <t>00 39 320 741 06 61</t>
  </si>
  <si>
    <t>Plan de vol prévu</t>
  </si>
  <si>
    <t>Type</t>
  </si>
  <si>
    <t>Lieu</t>
  </si>
  <si>
    <t>Départ de</t>
  </si>
  <si>
    <t>Vol N°</t>
  </si>
  <si>
    <t xml:space="preserve">horaire </t>
  </si>
  <si>
    <t>Convocation à</t>
  </si>
  <si>
    <t xml:space="preserve">Arrivée à </t>
  </si>
  <si>
    <t>le</t>
  </si>
  <si>
    <t>Vol régulier</t>
  </si>
  <si>
    <t>Paris CDG</t>
  </si>
  <si>
    <t>22h15</t>
  </si>
  <si>
    <t>19h15</t>
  </si>
  <si>
    <t>comptoir Delta</t>
  </si>
  <si>
    <t>Seattle</t>
  </si>
  <si>
    <t>à</t>
  </si>
  <si>
    <t>20h</t>
  </si>
  <si>
    <t>23h</t>
  </si>
  <si>
    <t>Honolulu</t>
  </si>
  <si>
    <t>15h</t>
  </si>
  <si>
    <t>12h</t>
  </si>
  <si>
    <t>San Francisco</t>
  </si>
  <si>
    <t>6h</t>
  </si>
  <si>
    <t>3h</t>
  </si>
  <si>
    <t>DL415</t>
  </si>
  <si>
    <t>DL542</t>
  </si>
  <si>
    <t>DL951</t>
  </si>
  <si>
    <t>AF484</t>
  </si>
  <si>
    <t>Facturation</t>
  </si>
  <si>
    <t>22h</t>
  </si>
  <si>
    <t>Tel assurance</t>
  </si>
  <si>
    <t>Adress</t>
  </si>
  <si>
    <t>TAXES AERIENNES</t>
  </si>
  <si>
    <t>Dont taxes aéroports incluses</t>
  </si>
  <si>
    <t>Assurance Le Gan 3,5%</t>
  </si>
  <si>
    <t>Suppléments éventuels</t>
  </si>
  <si>
    <t>Remises éventuelles</t>
  </si>
  <si>
    <t>Total hors masques et Assurance</t>
  </si>
  <si>
    <t xml:space="preserve">Masques </t>
  </si>
  <si>
    <t>Cartouches</t>
  </si>
  <si>
    <t>TOTAL</t>
  </si>
  <si>
    <t>Acompte  du</t>
  </si>
  <si>
    <t>Solde en notre faveur</t>
  </si>
  <si>
    <t>Quantité</t>
  </si>
  <si>
    <t>Prix Unitaire</t>
  </si>
  <si>
    <t>Total</t>
  </si>
  <si>
    <t>06 79 68 98 07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</si>
</sst>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#,##0.00\ &quot;€&quot;"/>
    <numFmt numFmtId="165" formatCode="0;\-0;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2" borderId="2" xfId="0" applyFont="1" applyFill="1" applyBorder="1"/>
    <xf numFmtId="1" fontId="0" fillId="0" borderId="2" xfId="0" applyNumberFormat="1" applyBorder="1" applyAlignment="1">
      <alignment vertical="center"/>
    </xf>
    <xf numFmtId="2" fontId="0" fillId="0" borderId="4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/>
    <xf numFmtId="0" fontId="0" fillId="0" borderId="9" xfId="0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center" vertical="center"/>
    </xf>
    <xf numFmtId="1" fontId="0" fillId="3" borderId="10" xfId="0" applyNumberFormat="1" applyFill="1" applyBorder="1" applyAlignment="1">
      <alignment vertical="center"/>
    </xf>
    <xf numFmtId="0" fontId="0" fillId="3" borderId="12" xfId="0" applyFill="1" applyBorder="1"/>
    <xf numFmtId="0" fontId="0" fillId="0" borderId="13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/>
    <xf numFmtId="0" fontId="0" fillId="0" borderId="15" xfId="0" applyBorder="1" applyAlignment="1">
      <alignment horizontal="center" vertical="center"/>
    </xf>
    <xf numFmtId="0" fontId="0" fillId="3" borderId="2" xfId="0" applyFill="1" applyBorder="1"/>
    <xf numFmtId="0" fontId="0" fillId="0" borderId="16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0" fillId="3" borderId="17" xfId="0" applyFill="1" applyBorder="1"/>
    <xf numFmtId="0" fontId="0" fillId="0" borderId="18" xfId="0" applyBorder="1" applyAlignment="1">
      <alignment horizontal="center" vertical="center"/>
    </xf>
    <xf numFmtId="10" fontId="0" fillId="3" borderId="19" xfId="0" applyNumberFormat="1" applyFill="1" applyBorder="1" applyAlignment="1">
      <alignment horizontal="center" vertical="center"/>
    </xf>
    <xf numFmtId="10" fontId="0" fillId="2" borderId="20" xfId="0" applyNumberFormat="1" applyFill="1" applyBorder="1" applyAlignment="1">
      <alignment horizontal="center" vertical="center"/>
    </xf>
    <xf numFmtId="0" fontId="0" fillId="3" borderId="19" xfId="0" applyFill="1" applyBorder="1"/>
    <xf numFmtId="0" fontId="0" fillId="3" borderId="19" xfId="0" applyFill="1" applyBorder="1" applyAlignment="1">
      <alignment vertical="center"/>
    </xf>
    <xf numFmtId="0" fontId="0" fillId="3" borderId="21" xfId="0" applyFill="1" applyBorder="1"/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14" fontId="0" fillId="0" borderId="2" xfId="0" applyNumberFormat="1" applyBorder="1" applyAlignment="1">
      <alignment wrapText="1"/>
    </xf>
    <xf numFmtId="0" fontId="4" fillId="0" borderId="0" xfId="0" applyFont="1"/>
    <xf numFmtId="165" fontId="0" fillId="0" borderId="2" xfId="0" applyNumberFormat="1" applyBorder="1"/>
    <xf numFmtId="14" fontId="0" fillId="0" borderId="2" xfId="0" applyNumberFormat="1" applyBorder="1"/>
    <xf numFmtId="6" fontId="0" fillId="0" borderId="2" xfId="0" applyNumberFormat="1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23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5" xfId="0" applyBorder="1" applyAlignment="1">
      <alignment horizontal="left" wrapText="1"/>
    </xf>
    <xf numFmtId="14" fontId="0" fillId="0" borderId="25" xfId="0" applyNumberFormat="1" applyBorder="1" applyAlignment="1">
      <alignment horizontal="left" wrapText="1"/>
    </xf>
    <xf numFmtId="0" fontId="0" fillId="0" borderId="7" xfId="0" applyBorder="1" applyAlignment="1">
      <alignment wrapText="1"/>
    </xf>
    <xf numFmtId="14" fontId="0" fillId="0" borderId="3" xfId="0" applyNumberFormat="1" applyBorder="1" applyAlignment="1">
      <alignment horizontal="left" wrapText="1"/>
    </xf>
    <xf numFmtId="0" fontId="1" fillId="4" borderId="8" xfId="0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0" fontId="1" fillId="4" borderId="26" xfId="0" applyFont="1" applyFill="1" applyBorder="1" applyAlignment="1">
      <alignment wrapText="1"/>
    </xf>
    <xf numFmtId="14" fontId="0" fillId="4" borderId="25" xfId="0" applyNumberFormat="1" applyFill="1" applyBorder="1" applyAlignment="1">
      <alignment horizontal="left" wrapText="1"/>
    </xf>
    <xf numFmtId="0" fontId="0" fillId="4" borderId="22" xfId="0" applyFill="1" applyBorder="1" applyAlignment="1">
      <alignment wrapText="1"/>
    </xf>
    <xf numFmtId="0" fontId="0" fillId="4" borderId="23" xfId="0" applyFill="1" applyBorder="1" applyAlignment="1">
      <alignment horizontal="left" wrapText="1"/>
    </xf>
    <xf numFmtId="0" fontId="0" fillId="4" borderId="0" xfId="0" applyFill="1" applyBorder="1" applyAlignment="1">
      <alignment wrapText="1"/>
    </xf>
    <xf numFmtId="0" fontId="0" fillId="4" borderId="25" xfId="0" applyFill="1" applyBorder="1" applyAlignment="1">
      <alignment horizontal="left" wrapText="1"/>
    </xf>
    <xf numFmtId="0" fontId="0" fillId="4" borderId="7" xfId="0" applyFill="1" applyBorder="1" applyAlignment="1">
      <alignment wrapText="1"/>
    </xf>
    <xf numFmtId="14" fontId="0" fillId="4" borderId="3" xfId="0" applyNumberFormat="1" applyFill="1" applyBorder="1" applyAlignment="1">
      <alignment horizontal="left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2" xfId="0" applyFill="1" applyBorder="1"/>
    <xf numFmtId="0" fontId="0" fillId="4" borderId="0" xfId="0" applyFill="1" applyBorder="1"/>
    <xf numFmtId="0" fontId="0" fillId="0" borderId="0" xfId="0" applyFill="1" applyBorder="1"/>
    <xf numFmtId="0" fontId="1" fillId="4" borderId="0" xfId="0" applyFont="1" applyFill="1"/>
    <xf numFmtId="0" fontId="1" fillId="0" borderId="0" xfId="0" applyFont="1"/>
    <xf numFmtId="0" fontId="0" fillId="4" borderId="0" xfId="0" applyFill="1" applyAlignment="1">
      <alignment horizontal="right"/>
    </xf>
    <xf numFmtId="14" fontId="0" fillId="4" borderId="0" xfId="0" applyNumberFormat="1" applyFill="1"/>
    <xf numFmtId="0" fontId="1" fillId="4" borderId="2" xfId="0" applyFont="1" applyFill="1" applyBorder="1" applyAlignment="1">
      <alignment horizontal="center"/>
    </xf>
    <xf numFmtId="0" fontId="5" fillId="0" borderId="0" xfId="0" applyFont="1"/>
    <xf numFmtId="2" fontId="0" fillId="0" borderId="2" xfId="0" applyNumberFormat="1" applyBorder="1"/>
    <xf numFmtId="2" fontId="0" fillId="4" borderId="2" xfId="0" applyNumberFormat="1" applyFill="1" applyBorder="1"/>
    <xf numFmtId="6" fontId="0" fillId="4" borderId="0" xfId="0" applyNumberFormat="1" applyFill="1"/>
    <xf numFmtId="0" fontId="0" fillId="4" borderId="26" xfId="0" applyFill="1" applyBorder="1"/>
    <xf numFmtId="2" fontId="0" fillId="4" borderId="7" xfId="0" applyNumberFormat="1" applyFill="1" applyBorder="1"/>
    <xf numFmtId="2" fontId="0" fillId="4" borderId="3" xfId="0" applyNumberFormat="1" applyFill="1" applyBorder="1"/>
    <xf numFmtId="0" fontId="0" fillId="4" borderId="24" xfId="0" applyFill="1" applyBorder="1"/>
    <xf numFmtId="2" fontId="0" fillId="4" borderId="0" xfId="0" applyNumberFormat="1" applyFill="1" applyBorder="1"/>
    <xf numFmtId="2" fontId="0" fillId="4" borderId="25" xfId="0" applyNumberFormat="1" applyFill="1" applyBorder="1"/>
    <xf numFmtId="0" fontId="0" fillId="4" borderId="25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2" fontId="0" fillId="4" borderId="6" xfId="0" applyNumberFormat="1" applyFill="1" applyBorder="1"/>
    <xf numFmtId="2" fontId="1" fillId="4" borderId="6" xfId="0" applyNumberFormat="1" applyFont="1" applyFill="1" applyBorder="1"/>
    <xf numFmtId="2" fontId="0" fillId="4" borderId="2" xfId="0" applyNumberFormat="1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X44"/>
  <sheetViews>
    <sheetView view="pageLayout" zoomScaleNormal="100" workbookViewId="0">
      <selection activeCell="B9" sqref="B9"/>
    </sheetView>
  </sheetViews>
  <sheetFormatPr baseColWidth="10" defaultRowHeight="15" x14ac:dyDescent="0.25"/>
  <cols>
    <col min="1" max="1" width="3.28515625" style="1" customWidth="1"/>
    <col min="2" max="2" width="14.85546875" style="1" customWidth="1"/>
    <col min="3" max="3" width="12.42578125" style="1" customWidth="1"/>
    <col min="4" max="4" width="4.42578125" style="1" customWidth="1"/>
    <col min="5" max="5" width="16.5703125" style="1" customWidth="1"/>
    <col min="6" max="6" width="7.28515625" style="1" customWidth="1"/>
    <col min="7" max="7" width="7.5703125" style="1" customWidth="1"/>
    <col min="8" max="8" width="6.7109375" style="1" customWidth="1"/>
    <col min="9" max="9" width="10.42578125" style="1" customWidth="1"/>
    <col min="10" max="10" width="12.42578125" style="1" customWidth="1"/>
    <col min="11" max="11" width="9.85546875" style="1" customWidth="1"/>
    <col min="12" max="13" width="10.42578125" style="1" customWidth="1"/>
    <col min="14" max="14" width="11.140625" style="1" customWidth="1"/>
    <col min="15" max="15" width="14.5703125" style="1" customWidth="1"/>
    <col min="16" max="16" width="11.42578125" style="1"/>
    <col min="17" max="17" width="13.42578125" style="1" customWidth="1"/>
    <col min="18" max="18" width="13.7109375" style="1" customWidth="1"/>
    <col min="19" max="20" width="13.5703125" style="1" customWidth="1"/>
    <col min="21" max="21" width="18.7109375" style="1" customWidth="1"/>
    <col min="22" max="22" width="13.42578125" style="1" customWidth="1"/>
    <col min="23" max="16384" width="11.42578125" style="1"/>
  </cols>
  <sheetData>
    <row r="1" spans="1:19" x14ac:dyDescent="0.25">
      <c r="B1" s="74" t="s">
        <v>2</v>
      </c>
      <c r="C1" s="67"/>
      <c r="D1" s="67"/>
      <c r="E1" s="68" t="s">
        <v>27</v>
      </c>
      <c r="O1" s="74" t="str">
        <f>B1</f>
        <v>Pays</v>
      </c>
      <c r="P1" s="78"/>
      <c r="Q1" s="78"/>
      <c r="R1" s="79" t="str">
        <f t="shared" ref="R1:R5" si="0">E1</f>
        <v>Hawaii</v>
      </c>
    </row>
    <row r="2" spans="1:19" x14ac:dyDescent="0.25">
      <c r="B2" s="75" t="s">
        <v>3</v>
      </c>
      <c r="C2" s="69"/>
      <c r="D2" s="69"/>
      <c r="E2" s="70" t="s">
        <v>28</v>
      </c>
      <c r="O2" s="75" t="str">
        <f t="shared" ref="O2:O6" si="1">B2</f>
        <v>Voyages</v>
      </c>
      <c r="P2" s="80"/>
      <c r="Q2" s="80"/>
      <c r="R2" s="81" t="str">
        <f t="shared" si="0"/>
        <v>Vagues de feu</v>
      </c>
    </row>
    <row r="3" spans="1:19" x14ac:dyDescent="0.25">
      <c r="B3" s="75" t="s">
        <v>75</v>
      </c>
      <c r="C3" s="69"/>
      <c r="D3" s="69"/>
      <c r="E3" s="70">
        <v>16</v>
      </c>
      <c r="O3" s="75" t="str">
        <f t="shared" si="1"/>
        <v>Durée</v>
      </c>
      <c r="P3" s="80"/>
      <c r="Q3" s="80"/>
      <c r="R3" s="81">
        <f t="shared" si="0"/>
        <v>16</v>
      </c>
    </row>
    <row r="4" spans="1:19" x14ac:dyDescent="0.25">
      <c r="B4" s="75" t="s">
        <v>4</v>
      </c>
      <c r="C4" s="69"/>
      <c r="D4" s="69"/>
      <c r="E4" s="71">
        <v>41265</v>
      </c>
      <c r="O4" s="75" t="str">
        <f t="shared" si="1"/>
        <v>Date de départ</v>
      </c>
      <c r="P4" s="80"/>
      <c r="Q4" s="80"/>
      <c r="R4" s="77">
        <f t="shared" si="0"/>
        <v>41265</v>
      </c>
    </row>
    <row r="5" spans="1:19" x14ac:dyDescent="0.25">
      <c r="B5" s="75" t="s">
        <v>5</v>
      </c>
      <c r="C5" s="69"/>
      <c r="D5" s="69"/>
      <c r="E5" s="77">
        <f>E4+E3-1</f>
        <v>41280</v>
      </c>
      <c r="O5" s="75" t="str">
        <f t="shared" si="1"/>
        <v>Date de retour</v>
      </c>
      <c r="P5" s="80"/>
      <c r="Q5" s="80"/>
      <c r="R5" s="77">
        <f t="shared" si="0"/>
        <v>41280</v>
      </c>
    </row>
    <row r="6" spans="1:19" ht="30" x14ac:dyDescent="0.25">
      <c r="B6" s="76" t="s">
        <v>83</v>
      </c>
      <c r="C6" s="72"/>
      <c r="D6" s="72"/>
      <c r="E6" s="73" t="s">
        <v>84</v>
      </c>
      <c r="O6" s="76" t="str">
        <f t="shared" si="1"/>
        <v>N° de tel urgence</v>
      </c>
      <c r="P6" s="82"/>
      <c r="Q6" s="82"/>
      <c r="R6" s="83" t="str">
        <f>E6</f>
        <v>00 39 320 741 06 61</v>
      </c>
    </row>
    <row r="8" spans="1:19" ht="30" x14ac:dyDescent="0.25">
      <c r="A8" s="84" t="s">
        <v>45</v>
      </c>
      <c r="B8" s="85" t="s">
        <v>6</v>
      </c>
      <c r="C8" s="85" t="s">
        <v>1</v>
      </c>
      <c r="D8" s="85" t="s">
        <v>7</v>
      </c>
      <c r="E8" s="85" t="s">
        <v>8</v>
      </c>
      <c r="F8" s="85" t="s">
        <v>15</v>
      </c>
      <c r="G8" s="85" t="s">
        <v>16</v>
      </c>
      <c r="H8" s="85" t="s">
        <v>9</v>
      </c>
      <c r="I8" s="85" t="s">
        <v>10</v>
      </c>
      <c r="J8" s="85" t="s">
        <v>11</v>
      </c>
      <c r="K8" s="85" t="s">
        <v>12</v>
      </c>
      <c r="L8" s="85" t="s">
        <v>13</v>
      </c>
      <c r="M8" s="85" t="s">
        <v>14</v>
      </c>
      <c r="N8" s="84" t="s">
        <v>17</v>
      </c>
      <c r="O8" s="85" t="s">
        <v>6</v>
      </c>
      <c r="P8" s="85" t="s">
        <v>1</v>
      </c>
      <c r="Q8" s="85" t="s">
        <v>79</v>
      </c>
      <c r="R8" s="85" t="s">
        <v>115</v>
      </c>
      <c r="S8" s="85" t="s">
        <v>80</v>
      </c>
    </row>
    <row r="9" spans="1:19" s="2" customFormat="1" ht="36" x14ac:dyDescent="0.25">
      <c r="A9" s="3">
        <v>1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3">
        <v>1</v>
      </c>
      <c r="H9" s="3" t="s">
        <v>23</v>
      </c>
      <c r="I9" s="4">
        <v>30159</v>
      </c>
      <c r="J9" s="3" t="s">
        <v>24</v>
      </c>
      <c r="K9" s="3" t="s">
        <v>25</v>
      </c>
      <c r="L9" s="4">
        <v>41590</v>
      </c>
      <c r="M9" s="3" t="s">
        <v>26</v>
      </c>
      <c r="N9" s="3" t="s">
        <v>131</v>
      </c>
      <c r="O9" s="3" t="str">
        <f>B9</f>
        <v>ISEBE</v>
      </c>
      <c r="P9" s="3" t="str">
        <f>C9</f>
        <v>William</v>
      </c>
      <c r="Q9" s="3" t="s">
        <v>81</v>
      </c>
      <c r="R9" s="3" t="str">
        <f>IF(Q9="GAN","01 42 25 87 18","/")</f>
        <v>01 42 25 87 18</v>
      </c>
      <c r="S9" s="3" t="str">
        <f>IF(Q9="GAN","AV","/")</f>
        <v>AV</v>
      </c>
    </row>
    <row r="10" spans="1:19" ht="48" x14ac:dyDescent="0.25">
      <c r="A10" s="3">
        <v>1</v>
      </c>
      <c r="B10" s="3" t="s">
        <v>47</v>
      </c>
      <c r="C10" s="3" t="s">
        <v>48</v>
      </c>
      <c r="D10" s="3" t="s">
        <v>20</v>
      </c>
      <c r="E10" s="3" t="s">
        <v>49</v>
      </c>
      <c r="F10" s="3" t="s">
        <v>50</v>
      </c>
      <c r="G10" s="3">
        <v>2</v>
      </c>
      <c r="H10" s="3" t="s">
        <v>23</v>
      </c>
      <c r="I10" s="4">
        <v>25338</v>
      </c>
      <c r="J10" s="3" t="s">
        <v>51</v>
      </c>
      <c r="K10" s="3" t="s">
        <v>52</v>
      </c>
      <c r="L10" s="4">
        <v>41856</v>
      </c>
      <c r="M10" s="3" t="s">
        <v>51</v>
      </c>
      <c r="N10" s="3" t="s">
        <v>53</v>
      </c>
      <c r="O10" s="3" t="str">
        <f t="shared" ref="O10:O12" si="2">B10</f>
        <v>DE SAINT CYR</v>
      </c>
      <c r="P10" s="3" t="str">
        <f t="shared" ref="P10:P12" si="3">C10</f>
        <v>Guy</v>
      </c>
      <c r="Q10" s="3" t="s">
        <v>82</v>
      </c>
      <c r="R10" s="3" t="str">
        <f t="shared" ref="R10:R12" si="4">IF(Q10="GAN","01 42 25 87 18","/")</f>
        <v>/</v>
      </c>
      <c r="S10" s="3" t="str">
        <f t="shared" ref="S10:S12" si="5">IF(Q10="GAN","AV","/")</f>
        <v>/</v>
      </c>
    </row>
    <row r="11" spans="1:19" ht="24" x14ac:dyDescent="0.25">
      <c r="A11" s="3">
        <v>1</v>
      </c>
      <c r="B11" s="3" t="s">
        <v>47</v>
      </c>
      <c r="C11" s="3" t="s">
        <v>54</v>
      </c>
      <c r="D11" s="3" t="s">
        <v>55</v>
      </c>
      <c r="E11" s="3" t="s">
        <v>56</v>
      </c>
      <c r="F11" s="3" t="s">
        <v>50</v>
      </c>
      <c r="G11" s="3">
        <v>2</v>
      </c>
      <c r="H11" s="3" t="s">
        <v>23</v>
      </c>
      <c r="I11" s="4">
        <v>23636</v>
      </c>
      <c r="J11" s="3" t="s">
        <v>57</v>
      </c>
      <c r="K11" s="3" t="s">
        <v>58</v>
      </c>
      <c r="L11" s="3" t="s">
        <v>59</v>
      </c>
      <c r="M11" s="3" t="s">
        <v>51</v>
      </c>
      <c r="N11" s="3" t="s">
        <v>60</v>
      </c>
      <c r="O11" s="3" t="str">
        <f t="shared" si="2"/>
        <v>DE SAINT CYR</v>
      </c>
      <c r="P11" s="3" t="str">
        <f t="shared" si="3"/>
        <v>Monique</v>
      </c>
      <c r="Q11" s="3" t="s">
        <v>82</v>
      </c>
      <c r="R11" s="3" t="str">
        <f t="shared" si="4"/>
        <v>/</v>
      </c>
      <c r="S11" s="3" t="str">
        <f t="shared" si="5"/>
        <v>/</v>
      </c>
    </row>
    <row r="12" spans="1:19" ht="24" x14ac:dyDescent="0.25">
      <c r="A12" s="3">
        <v>2</v>
      </c>
      <c r="B12" s="3" t="s">
        <v>61</v>
      </c>
      <c r="C12" s="3" t="s">
        <v>62</v>
      </c>
      <c r="D12" s="3" t="s">
        <v>55</v>
      </c>
      <c r="E12" s="3" t="s">
        <v>63</v>
      </c>
      <c r="F12" s="3" t="s">
        <v>22</v>
      </c>
      <c r="G12" s="3">
        <v>3</v>
      </c>
      <c r="H12" s="3" t="s">
        <v>23</v>
      </c>
      <c r="I12" s="4">
        <v>28352</v>
      </c>
      <c r="J12" s="3" t="s">
        <v>64</v>
      </c>
      <c r="K12" s="3" t="s">
        <v>65</v>
      </c>
      <c r="L12" s="4">
        <v>42631</v>
      </c>
      <c r="M12" s="3" t="s">
        <v>66</v>
      </c>
      <c r="N12" s="3" t="s">
        <v>67</v>
      </c>
      <c r="O12" s="3" t="str">
        <f t="shared" si="2"/>
        <v xml:space="preserve">BURTIN </v>
      </c>
      <c r="P12" s="3" t="str">
        <f t="shared" si="3"/>
        <v>Carine</v>
      </c>
      <c r="Q12" s="3" t="s">
        <v>81</v>
      </c>
      <c r="R12" s="3" t="str">
        <f t="shared" si="4"/>
        <v>01 42 25 87 18</v>
      </c>
      <c r="S12" s="3" t="str">
        <f t="shared" si="5"/>
        <v>AV</v>
      </c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"/>
      <c r="P13" s="5"/>
      <c r="Q13" s="5"/>
      <c r="R13" s="5"/>
      <c r="S13" s="5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  <c r="P14" s="5"/>
      <c r="Q14" s="5"/>
      <c r="R14" s="5"/>
      <c r="S14" s="5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/>
      <c r="P15" s="5"/>
      <c r="Q15" s="5"/>
      <c r="R15" s="5"/>
      <c r="S15" s="5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5"/>
      <c r="P16" s="5"/>
      <c r="Q16" s="5"/>
      <c r="R16" s="5"/>
      <c r="S16" s="5"/>
    </row>
    <row r="17" spans="1:2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5"/>
      <c r="P17" s="5"/>
      <c r="Q17" s="5"/>
      <c r="R17" s="5"/>
      <c r="S17" s="5"/>
    </row>
    <row r="18" spans="1:2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5"/>
      <c r="P18" s="5"/>
      <c r="Q18" s="5"/>
      <c r="R18" s="5"/>
      <c r="S18" s="5"/>
    </row>
    <row r="19" spans="1:2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5"/>
      <c r="P19" s="5"/>
      <c r="Q19" s="5"/>
      <c r="R19" s="5"/>
      <c r="S19" s="5"/>
    </row>
    <row r="20" spans="1:2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"/>
      <c r="P20" s="5"/>
      <c r="Q20" s="5"/>
      <c r="R20" s="5"/>
      <c r="S20" s="5"/>
    </row>
    <row r="21" spans="1:2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5"/>
      <c r="P21" s="5"/>
      <c r="Q21" s="5"/>
      <c r="R21" s="5"/>
      <c r="S21" s="5"/>
    </row>
    <row r="31" spans="1:24" x14ac:dyDescent="0.25">
      <c r="O31" s="1" t="s">
        <v>78</v>
      </c>
    </row>
    <row r="32" spans="1:24" x14ac:dyDescent="0.25">
      <c r="O32" s="5" t="s">
        <v>86</v>
      </c>
      <c r="P32" s="5" t="s">
        <v>89</v>
      </c>
      <c r="Q32" s="5" t="s">
        <v>88</v>
      </c>
      <c r="R32" s="5" t="s">
        <v>93</v>
      </c>
      <c r="S32" s="5" t="s">
        <v>90</v>
      </c>
      <c r="T32" s="5" t="s">
        <v>91</v>
      </c>
      <c r="U32" s="5" t="s">
        <v>87</v>
      </c>
      <c r="V32" s="5" t="s">
        <v>92</v>
      </c>
      <c r="W32" s="5" t="s">
        <v>93</v>
      </c>
      <c r="X32" s="5" t="s">
        <v>100</v>
      </c>
    </row>
    <row r="33" spans="15:24" x14ac:dyDescent="0.25">
      <c r="O33" s="5" t="s">
        <v>94</v>
      </c>
      <c r="P33" s="5" t="s">
        <v>109</v>
      </c>
      <c r="Q33" s="5" t="s">
        <v>95</v>
      </c>
      <c r="R33" s="62">
        <f>E4</f>
        <v>41265</v>
      </c>
      <c r="S33" s="5" t="s">
        <v>96</v>
      </c>
      <c r="T33" s="5" t="s">
        <v>97</v>
      </c>
      <c r="U33" s="5" t="s">
        <v>98</v>
      </c>
      <c r="V33" s="5" t="s">
        <v>99</v>
      </c>
      <c r="W33" s="62">
        <v>41265</v>
      </c>
      <c r="X33" s="5" t="s">
        <v>101</v>
      </c>
    </row>
    <row r="34" spans="15:24" x14ac:dyDescent="0.25">
      <c r="O34" s="5" t="s">
        <v>94</v>
      </c>
      <c r="P34" s="5" t="s">
        <v>110</v>
      </c>
      <c r="Q34" s="5" t="str">
        <f>V33</f>
        <v>Seattle</v>
      </c>
      <c r="R34" s="62">
        <v>41265</v>
      </c>
      <c r="S34" s="5" t="s">
        <v>102</v>
      </c>
      <c r="T34" s="5"/>
      <c r="U34" s="5"/>
      <c r="V34" s="5" t="s">
        <v>103</v>
      </c>
      <c r="W34" s="62">
        <v>41265</v>
      </c>
      <c r="X34" s="5" t="s">
        <v>102</v>
      </c>
    </row>
    <row r="35" spans="15:24" x14ac:dyDescent="0.25">
      <c r="O35" s="5" t="s">
        <v>94</v>
      </c>
      <c r="P35" s="5" t="s">
        <v>111</v>
      </c>
      <c r="Q35" s="5" t="str">
        <f t="shared" ref="Q35:Q36" si="6">V34</f>
        <v>Honolulu</v>
      </c>
      <c r="R35" s="62">
        <v>40913</v>
      </c>
      <c r="S35" s="5" t="s">
        <v>104</v>
      </c>
      <c r="T35" s="5" t="s">
        <v>105</v>
      </c>
      <c r="U35" s="5" t="s">
        <v>98</v>
      </c>
      <c r="V35" s="5" t="s">
        <v>106</v>
      </c>
      <c r="W35" s="62">
        <v>40915</v>
      </c>
      <c r="X35" s="5" t="s">
        <v>108</v>
      </c>
    </row>
    <row r="36" spans="15:24" x14ac:dyDescent="0.25">
      <c r="O36" s="5" t="s">
        <v>94</v>
      </c>
      <c r="P36" s="5" t="s">
        <v>112</v>
      </c>
      <c r="Q36" s="5" t="str">
        <f t="shared" si="6"/>
        <v>San Francisco</v>
      </c>
      <c r="R36" s="62">
        <v>40915</v>
      </c>
      <c r="S36" s="5" t="s">
        <v>107</v>
      </c>
      <c r="T36" s="5"/>
      <c r="U36" s="5"/>
      <c r="V36" s="5" t="s">
        <v>95</v>
      </c>
      <c r="W36" s="62">
        <v>40915</v>
      </c>
      <c r="X36" s="5" t="s">
        <v>114</v>
      </c>
    </row>
    <row r="37" spans="15:24" x14ac:dyDescent="0.25"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5:24" x14ac:dyDescent="0.25"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5:24" x14ac:dyDescent="0.25"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5:24" x14ac:dyDescent="0.25"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5:24" x14ac:dyDescent="0.25"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5:24" x14ac:dyDescent="0.25"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5:24" x14ac:dyDescent="0.25"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5:24" x14ac:dyDescent="0.25">
      <c r="O44" s="5"/>
      <c r="P44" s="5"/>
      <c r="Q44" s="5"/>
      <c r="R44" s="5"/>
      <c r="S44" s="5"/>
      <c r="T44" s="5"/>
      <c r="U44" s="5"/>
      <c r="V44" s="5"/>
      <c r="W44" s="5"/>
      <c r="X44" s="5"/>
    </row>
  </sheetData>
  <autoFilter ref="A8:S12"/>
  <pageMargins left="0.4375" right="0.4375" top="0.375" bottom="0.4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3"/>
  <sheetViews>
    <sheetView workbookViewId="0">
      <selection activeCell="J10" sqref="J10"/>
    </sheetView>
  </sheetViews>
  <sheetFormatPr baseColWidth="10" defaultRowHeight="15" x14ac:dyDescent="0.25"/>
  <cols>
    <col min="1" max="1" width="68.7109375" style="7" customWidth="1"/>
    <col min="6" max="6" width="12" customWidth="1"/>
    <col min="7" max="7" width="7" style="8" customWidth="1"/>
    <col min="8" max="8" width="21" customWidth="1"/>
  </cols>
  <sheetData>
    <row r="1" spans="1:9" x14ac:dyDescent="0.25">
      <c r="A1" s="7" t="s">
        <v>46</v>
      </c>
      <c r="H1" s="10" t="s">
        <v>29</v>
      </c>
      <c r="I1" s="10">
        <f>COUNTIF(Rooming!A9:A21, "&gt;0")</f>
        <v>4</v>
      </c>
    </row>
    <row r="2" spans="1:9" x14ac:dyDescent="0.25">
      <c r="A2" s="6">
        <f>Rooming!E4</f>
        <v>41265</v>
      </c>
      <c r="H2" s="10" t="s">
        <v>68</v>
      </c>
      <c r="I2" s="60">
        <v>3080</v>
      </c>
    </row>
    <row r="3" spans="1:9" x14ac:dyDescent="0.25">
      <c r="B3" s="112" t="str">
        <f>Rooming!E1</f>
        <v>Hawaii</v>
      </c>
      <c r="C3" s="113"/>
      <c r="D3" s="113"/>
      <c r="E3" s="113"/>
      <c r="F3" s="113"/>
      <c r="G3" s="114"/>
      <c r="H3" s="59" t="s">
        <v>117</v>
      </c>
      <c r="I3" s="66">
        <v>450</v>
      </c>
    </row>
    <row r="4" spans="1:9" s="7" customFormat="1" x14ac:dyDescent="0.25">
      <c r="A4" s="9" t="s">
        <v>30</v>
      </c>
      <c r="B4" s="112" t="str">
        <f>Rooming!E2</f>
        <v>Vagues de feu</v>
      </c>
      <c r="C4" s="113"/>
      <c r="D4" s="113"/>
      <c r="E4" s="113"/>
      <c r="F4" s="113"/>
      <c r="G4" s="114"/>
    </row>
    <row r="6" spans="1:9" x14ac:dyDescent="0.25">
      <c r="A6" s="10" t="s">
        <v>31</v>
      </c>
      <c r="B6" s="11">
        <v>1.3742000000000001</v>
      </c>
      <c r="C6" t="s">
        <v>32</v>
      </c>
    </row>
    <row r="7" spans="1:9" x14ac:dyDescent="0.25">
      <c r="B7" s="115" t="s">
        <v>33</v>
      </c>
      <c r="C7" s="115"/>
      <c r="D7" s="115"/>
      <c r="E7" s="115"/>
      <c r="F7" s="115"/>
      <c r="H7" s="116" t="s">
        <v>34</v>
      </c>
      <c r="I7" s="116"/>
    </row>
    <row r="8" spans="1:9" x14ac:dyDescent="0.25">
      <c r="B8" s="10" t="s">
        <v>35</v>
      </c>
      <c r="C8" s="12" t="s">
        <v>36</v>
      </c>
      <c r="D8" s="59" t="s">
        <v>37</v>
      </c>
      <c r="E8" s="13" t="s">
        <v>38</v>
      </c>
      <c r="F8" s="13" t="s">
        <v>39</v>
      </c>
      <c r="H8" s="117"/>
      <c r="I8" s="117"/>
    </row>
    <row r="9" spans="1:9" x14ac:dyDescent="0.25">
      <c r="A9" s="14"/>
      <c r="B9" s="15"/>
      <c r="C9" s="16"/>
      <c r="D9" s="17"/>
      <c r="E9" s="18"/>
      <c r="F9" s="11"/>
      <c r="H9" s="19">
        <v>1</v>
      </c>
      <c r="I9" s="96">
        <f>'Commande 1'!F64</f>
        <v>3080</v>
      </c>
    </row>
    <row r="10" spans="1:9" x14ac:dyDescent="0.25">
      <c r="A10" s="14"/>
      <c r="B10" s="15"/>
      <c r="C10" s="16"/>
      <c r="D10" s="17"/>
      <c r="E10" s="20"/>
      <c r="F10" s="11"/>
      <c r="H10" s="19">
        <v>2</v>
      </c>
      <c r="I10" s="11"/>
    </row>
    <row r="11" spans="1:9" x14ac:dyDescent="0.25">
      <c r="A11" s="14"/>
      <c r="B11" s="15"/>
      <c r="C11" s="16"/>
      <c r="D11" s="17"/>
      <c r="E11" s="20"/>
      <c r="F11" s="11"/>
      <c r="H11" s="19">
        <v>3</v>
      </c>
      <c r="I11" s="11"/>
    </row>
    <row r="12" spans="1:9" x14ac:dyDescent="0.25">
      <c r="A12" s="14"/>
      <c r="B12" s="15"/>
      <c r="C12" s="21"/>
      <c r="D12" s="17"/>
      <c r="E12" s="20"/>
      <c r="F12" s="11"/>
      <c r="H12" s="19">
        <v>4</v>
      </c>
      <c r="I12" s="11"/>
    </row>
    <row r="13" spans="1:9" x14ac:dyDescent="0.25">
      <c r="A13" s="14"/>
      <c r="B13" s="15"/>
      <c r="C13" s="21"/>
      <c r="D13" s="17"/>
      <c r="E13" s="20"/>
      <c r="F13" s="11"/>
      <c r="H13" s="19">
        <v>5</v>
      </c>
      <c r="I13" s="11"/>
    </row>
    <row r="14" spans="1:9" x14ac:dyDescent="0.25">
      <c r="A14" s="22"/>
      <c r="B14" s="15"/>
      <c r="C14" s="16"/>
      <c r="D14" s="17"/>
      <c r="E14" s="20"/>
      <c r="F14" s="11"/>
      <c r="H14" s="19">
        <v>6</v>
      </c>
      <c r="I14" s="11"/>
    </row>
    <row r="15" spans="1:9" x14ac:dyDescent="0.25">
      <c r="A15" s="12"/>
      <c r="B15" s="15"/>
      <c r="C15" s="16"/>
      <c r="D15" s="17"/>
      <c r="E15" s="20"/>
      <c r="F15" s="11"/>
      <c r="H15" s="19">
        <v>7</v>
      </c>
      <c r="I15" s="11"/>
    </row>
    <row r="16" spans="1:9" ht="15.75" thickBot="1" x14ac:dyDescent="0.3">
      <c r="A16" s="23"/>
      <c r="B16" s="24"/>
      <c r="C16" s="25"/>
      <c r="D16" s="26"/>
      <c r="E16" s="27"/>
      <c r="F16" s="28"/>
      <c r="H16" s="19">
        <v>8</v>
      </c>
      <c r="I16" s="11"/>
    </row>
    <row r="17" spans="1:9" x14ac:dyDescent="0.25">
      <c r="A17" s="29" t="s">
        <v>40</v>
      </c>
      <c r="B17" s="30"/>
      <c r="C17" s="31">
        <f>SUM(C9:C16)</f>
        <v>0</v>
      </c>
      <c r="D17" s="32"/>
      <c r="E17" s="33"/>
      <c r="F17" s="34"/>
      <c r="H17" s="19">
        <v>9</v>
      </c>
      <c r="I17" s="11"/>
    </row>
    <row r="18" spans="1:9" x14ac:dyDescent="0.25">
      <c r="A18" s="35" t="s">
        <v>41</v>
      </c>
      <c r="B18" s="36"/>
      <c r="C18" s="37">
        <f>SUM(I9:I22)</f>
        <v>3080</v>
      </c>
      <c r="D18" s="38"/>
      <c r="E18" s="39"/>
      <c r="F18" s="40"/>
      <c r="H18" s="19">
        <v>10</v>
      </c>
      <c r="I18" s="11"/>
    </row>
    <row r="19" spans="1:9" x14ac:dyDescent="0.25">
      <c r="A19" s="41" t="s">
        <v>42</v>
      </c>
      <c r="B19" s="36"/>
      <c r="C19" s="37">
        <f>C18-C17</f>
        <v>3080</v>
      </c>
      <c r="D19" s="42"/>
      <c r="E19" s="39"/>
      <c r="F19" s="40"/>
      <c r="H19" s="19">
        <v>11</v>
      </c>
      <c r="I19" s="11"/>
    </row>
    <row r="20" spans="1:9" x14ac:dyDescent="0.25">
      <c r="A20" s="43" t="s">
        <v>43</v>
      </c>
      <c r="B20" s="44"/>
      <c r="C20" s="45">
        <f>C19/I1</f>
        <v>770</v>
      </c>
      <c r="D20" s="46"/>
      <c r="E20" s="47"/>
      <c r="F20" s="48"/>
      <c r="H20" s="19">
        <v>12</v>
      </c>
      <c r="I20" s="11"/>
    </row>
    <row r="21" spans="1:9" ht="15.75" thickBot="1" x14ac:dyDescent="0.3">
      <c r="A21" s="49" t="s">
        <v>44</v>
      </c>
      <c r="B21" s="50"/>
      <c r="C21" s="51">
        <f>(C19/C18)</f>
        <v>1</v>
      </c>
      <c r="D21" s="52"/>
      <c r="E21" s="53"/>
      <c r="F21" s="54"/>
      <c r="H21" s="19">
        <v>13</v>
      </c>
      <c r="I21" s="11"/>
    </row>
    <row r="22" spans="1:9" x14ac:dyDescent="0.25">
      <c r="A22" s="55"/>
      <c r="B22" s="56"/>
      <c r="C22" s="56"/>
      <c r="E22" s="57"/>
      <c r="F22" s="58"/>
    </row>
    <row r="23" spans="1:9" x14ac:dyDescent="0.25">
      <c r="E23" s="57"/>
      <c r="F23" s="58"/>
    </row>
  </sheetData>
  <mergeCells count="4">
    <mergeCell ref="B3:G3"/>
    <mergeCell ref="B4:G4"/>
    <mergeCell ref="B7:F7"/>
    <mergeCell ref="H7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76"/>
  <sheetViews>
    <sheetView workbookViewId="0">
      <selection activeCell="B5" sqref="B5"/>
    </sheetView>
  </sheetViews>
  <sheetFormatPr baseColWidth="10" defaultRowHeight="15" x14ac:dyDescent="0.25"/>
  <cols>
    <col min="1" max="1" width="18.85546875" customWidth="1"/>
    <col min="2" max="2" width="17.140625" customWidth="1"/>
    <col min="3" max="3" width="21.7109375" customWidth="1"/>
    <col min="5" max="5" width="13.5703125" customWidth="1"/>
    <col min="6" max="7" width="14" customWidth="1"/>
  </cols>
  <sheetData>
    <row r="1" spans="1:9" x14ac:dyDescent="0.25">
      <c r="A1" s="118" t="s">
        <v>45</v>
      </c>
    </row>
    <row r="2" spans="1:9" x14ac:dyDescent="0.25">
      <c r="A2" s="118">
        <v>1</v>
      </c>
    </row>
    <row r="4" spans="1:9" x14ac:dyDescent="0.25">
      <c r="A4" s="85" t="s">
        <v>0</v>
      </c>
      <c r="B4" s="85" t="s">
        <v>1</v>
      </c>
      <c r="C4" s="85" t="s">
        <v>116</v>
      </c>
      <c r="D4" s="85" t="s">
        <v>71</v>
      </c>
      <c r="E4" s="85" t="s">
        <v>79</v>
      </c>
      <c r="F4" s="85" t="s">
        <v>115</v>
      </c>
      <c r="G4" s="85" t="s">
        <v>80</v>
      </c>
    </row>
    <row r="5" spans="1:9" ht="15.75" x14ac:dyDescent="0.3">
      <c r="A5" s="3"/>
      <c r="B5" s="3"/>
      <c r="C5" s="3"/>
      <c r="D5" s="3"/>
      <c r="E5" s="3"/>
      <c r="F5" s="3"/>
      <c r="G5" s="3"/>
      <c r="I5" s="63"/>
    </row>
    <row r="6" spans="1:9" x14ac:dyDescent="0.25">
      <c r="A6" s="3"/>
      <c r="B6" s="3"/>
      <c r="C6" s="3"/>
      <c r="D6" s="3"/>
      <c r="E6" s="3"/>
      <c r="F6" s="3"/>
      <c r="G6" s="3"/>
    </row>
    <row r="7" spans="1:9" x14ac:dyDescent="0.25">
      <c r="A7" s="3"/>
      <c r="B7" s="3"/>
      <c r="C7" s="3"/>
      <c r="D7" s="3"/>
      <c r="E7" s="3"/>
      <c r="F7" s="3"/>
      <c r="G7" s="3"/>
    </row>
    <row r="8" spans="1:9" x14ac:dyDescent="0.25">
      <c r="A8" s="3"/>
      <c r="B8" s="3"/>
      <c r="C8" s="3"/>
      <c r="D8" s="3"/>
      <c r="E8" s="3"/>
      <c r="F8" s="3"/>
      <c r="G8" s="3"/>
    </row>
    <row r="9" spans="1:9" x14ac:dyDescent="0.25">
      <c r="A9" s="5"/>
      <c r="B9" s="5"/>
      <c r="C9" s="3"/>
      <c r="D9" s="3"/>
      <c r="E9" s="5"/>
      <c r="F9" s="5"/>
      <c r="G9" s="5"/>
    </row>
    <row r="10" spans="1:9" x14ac:dyDescent="0.25">
      <c r="A10" s="5"/>
      <c r="B10" s="5"/>
      <c r="C10" s="3"/>
      <c r="D10" s="3"/>
      <c r="E10" s="5"/>
      <c r="F10" s="5"/>
      <c r="G10" s="5"/>
    </row>
    <row r="11" spans="1:9" x14ac:dyDescent="0.25">
      <c r="A11" s="5"/>
      <c r="B11" s="5"/>
      <c r="C11" s="3"/>
      <c r="D11" s="3"/>
      <c r="E11" s="5"/>
      <c r="F11" s="5"/>
      <c r="G11" s="5"/>
    </row>
    <row r="12" spans="1:9" x14ac:dyDescent="0.25">
      <c r="A12" s="5"/>
      <c r="B12" s="5"/>
      <c r="C12" s="3"/>
      <c r="D12" s="3"/>
      <c r="E12" s="5"/>
      <c r="F12" s="5"/>
      <c r="G12" s="5"/>
    </row>
    <row r="13" spans="1:9" x14ac:dyDescent="0.25">
      <c r="A13" s="5"/>
      <c r="B13" s="5"/>
      <c r="C13" s="3"/>
      <c r="D13" s="3"/>
      <c r="E13" s="5"/>
      <c r="F13" s="5"/>
      <c r="G13" s="5"/>
    </row>
    <row r="14" spans="1:9" x14ac:dyDescent="0.25">
      <c r="A14" s="5"/>
      <c r="B14" s="5"/>
      <c r="C14" s="3"/>
      <c r="D14" s="3"/>
      <c r="E14" s="5"/>
      <c r="F14" s="5"/>
      <c r="G14" s="5"/>
    </row>
    <row r="15" spans="1:9" x14ac:dyDescent="0.25">
      <c r="A15" s="5"/>
      <c r="B15" s="5"/>
      <c r="C15" s="3"/>
      <c r="D15" s="3"/>
      <c r="E15" s="5"/>
      <c r="F15" s="5"/>
      <c r="G15" s="5"/>
    </row>
    <row r="16" spans="1:9" x14ac:dyDescent="0.25">
      <c r="A16" s="5"/>
      <c r="B16" s="5"/>
      <c r="C16" s="3"/>
      <c r="D16" s="3"/>
      <c r="E16" s="5"/>
      <c r="F16" s="5"/>
      <c r="G16" s="5"/>
    </row>
    <row r="17" spans="1:7" x14ac:dyDescent="0.25">
      <c r="A17" s="5"/>
      <c r="B17" s="5"/>
      <c r="C17" s="3"/>
      <c r="D17" s="3"/>
      <c r="E17" s="5"/>
      <c r="F17" s="5"/>
      <c r="G17" s="5"/>
    </row>
    <row r="19" spans="1:7" x14ac:dyDescent="0.25">
      <c r="A19" s="89"/>
    </row>
    <row r="20" spans="1:7" x14ac:dyDescent="0.25">
      <c r="A20" s="90" t="s">
        <v>69</v>
      </c>
    </row>
    <row r="21" spans="1:7" x14ac:dyDescent="0.25">
      <c r="A21" s="90" t="s">
        <v>70</v>
      </c>
    </row>
    <row r="22" spans="1:7" x14ac:dyDescent="0.25">
      <c r="A22" s="91"/>
    </row>
    <row r="23" spans="1:7" x14ac:dyDescent="0.25">
      <c r="A23" s="90" t="s">
        <v>2</v>
      </c>
      <c r="B23" s="86" t="str">
        <f>Rooming!E1</f>
        <v>Hawaii</v>
      </c>
    </row>
    <row r="24" spans="1:7" x14ac:dyDescent="0.25">
      <c r="A24" s="90" t="s">
        <v>72</v>
      </c>
      <c r="B24" s="86" t="str">
        <f>Rooming!E2</f>
        <v>Vagues de feu</v>
      </c>
      <c r="C24" s="92" t="s">
        <v>73</v>
      </c>
      <c r="D24" s="93">
        <f>Rooming!E4</f>
        <v>41265</v>
      </c>
      <c r="E24" s="92" t="s">
        <v>74</v>
      </c>
      <c r="F24" s="93">
        <f>Rooming!E5</f>
        <v>41280</v>
      </c>
    </row>
    <row r="25" spans="1:7" x14ac:dyDescent="0.25">
      <c r="A25" s="90" t="s">
        <v>4</v>
      </c>
      <c r="B25" s="11"/>
      <c r="C25" s="61"/>
    </row>
    <row r="26" spans="1:7" x14ac:dyDescent="0.25">
      <c r="A26" s="90" t="s">
        <v>5</v>
      </c>
      <c r="B26" s="11"/>
      <c r="C26" s="61"/>
    </row>
    <row r="27" spans="1:7" x14ac:dyDescent="0.25">
      <c r="A27" s="90" t="s">
        <v>76</v>
      </c>
      <c r="B27" s="11" t="s">
        <v>57</v>
      </c>
      <c r="C27" s="61"/>
    </row>
    <row r="28" spans="1:7" x14ac:dyDescent="0.25">
      <c r="C28" s="61"/>
    </row>
    <row r="29" spans="1:7" x14ac:dyDescent="0.25">
      <c r="C29" s="61"/>
    </row>
    <row r="30" spans="1:7" x14ac:dyDescent="0.25">
      <c r="A30" s="90" t="s">
        <v>77</v>
      </c>
      <c r="C30" s="61"/>
    </row>
    <row r="31" spans="1:7" x14ac:dyDescent="0.25">
      <c r="C31" s="61"/>
    </row>
    <row r="33" spans="1:10" x14ac:dyDescent="0.25">
      <c r="A33" s="95" t="s">
        <v>85</v>
      </c>
    </row>
    <row r="34" spans="1:10" x14ac:dyDescent="0.25">
      <c r="A34" s="95"/>
    </row>
    <row r="35" spans="1:10" x14ac:dyDescent="0.25">
      <c r="A35" s="94" t="str">
        <f>Rooming!O32</f>
        <v>Type</v>
      </c>
      <c r="B35" s="94" t="str">
        <f>Rooming!P32</f>
        <v>Vol N°</v>
      </c>
      <c r="C35" s="94" t="str">
        <f>Rooming!Q32</f>
        <v>Départ de</v>
      </c>
      <c r="D35" s="94" t="str">
        <f>Rooming!R32</f>
        <v>le</v>
      </c>
      <c r="E35" s="94" t="str">
        <f>Rooming!S32</f>
        <v xml:space="preserve">horaire </v>
      </c>
      <c r="F35" s="94" t="str">
        <f>Rooming!T32</f>
        <v>Convocation à</v>
      </c>
      <c r="G35" s="94" t="str">
        <f>Rooming!U32</f>
        <v>Lieu</v>
      </c>
      <c r="H35" s="94" t="str">
        <f>Rooming!V32</f>
        <v xml:space="preserve">Arrivée à </v>
      </c>
      <c r="I35" s="94" t="str">
        <f>Rooming!W32</f>
        <v>le</v>
      </c>
      <c r="J35" s="94" t="str">
        <f>Rooming!X32</f>
        <v>à</v>
      </c>
    </row>
    <row r="36" spans="1:10" x14ac:dyDescent="0.25">
      <c r="A36" s="64" t="str">
        <f>Rooming!O33</f>
        <v>Vol régulier</v>
      </c>
      <c r="B36" s="64" t="str">
        <f>Rooming!P33</f>
        <v>DL415</v>
      </c>
      <c r="C36" s="64" t="str">
        <f>Rooming!Q33</f>
        <v>Paris CDG</v>
      </c>
      <c r="D36" s="65">
        <f>Rooming!R33</f>
        <v>41265</v>
      </c>
      <c r="E36" s="64" t="str">
        <f>Rooming!S33</f>
        <v>22h15</v>
      </c>
      <c r="F36" s="64" t="str">
        <f>Rooming!T33</f>
        <v>19h15</v>
      </c>
      <c r="G36" s="64" t="str">
        <f>Rooming!U33</f>
        <v>comptoir Delta</v>
      </c>
      <c r="H36" s="64" t="str">
        <f>Rooming!V33</f>
        <v>Seattle</v>
      </c>
      <c r="I36" s="65">
        <f>Rooming!W33</f>
        <v>41265</v>
      </c>
      <c r="J36" s="64" t="str">
        <f>Rooming!X33</f>
        <v>20h</v>
      </c>
    </row>
    <row r="37" spans="1:10" x14ac:dyDescent="0.25">
      <c r="A37" s="64" t="str">
        <f>Rooming!O34</f>
        <v>Vol régulier</v>
      </c>
      <c r="B37" s="64" t="str">
        <f>Rooming!P34</f>
        <v>DL542</v>
      </c>
      <c r="C37" s="64" t="str">
        <f>Rooming!Q34</f>
        <v>Seattle</v>
      </c>
      <c r="D37" s="65">
        <f>Rooming!R34</f>
        <v>41265</v>
      </c>
      <c r="E37" s="64" t="str">
        <f>Rooming!S34</f>
        <v>23h</v>
      </c>
      <c r="F37" s="64">
        <f>Rooming!T34</f>
        <v>0</v>
      </c>
      <c r="G37" s="64">
        <f>Rooming!U34</f>
        <v>0</v>
      </c>
      <c r="H37" s="64" t="str">
        <f>Rooming!V34</f>
        <v>Honolulu</v>
      </c>
      <c r="I37" s="65">
        <f>Rooming!W34</f>
        <v>41265</v>
      </c>
      <c r="J37" s="64" t="str">
        <f>Rooming!X34</f>
        <v>23h</v>
      </c>
    </row>
    <row r="38" spans="1:10" x14ac:dyDescent="0.25">
      <c r="A38" s="64" t="str">
        <f>Rooming!O35</f>
        <v>Vol régulier</v>
      </c>
      <c r="B38" s="64" t="str">
        <f>Rooming!P35</f>
        <v>DL951</v>
      </c>
      <c r="C38" s="64" t="str">
        <f>Rooming!Q35</f>
        <v>Honolulu</v>
      </c>
      <c r="D38" s="65">
        <f>Rooming!R35</f>
        <v>40913</v>
      </c>
      <c r="E38" s="64" t="str">
        <f>Rooming!S35</f>
        <v>15h</v>
      </c>
      <c r="F38" s="64" t="str">
        <f>Rooming!T35</f>
        <v>12h</v>
      </c>
      <c r="G38" s="64" t="str">
        <f>Rooming!U35</f>
        <v>comptoir Delta</v>
      </c>
      <c r="H38" s="64" t="str">
        <f>Rooming!V35</f>
        <v>San Francisco</v>
      </c>
      <c r="I38" s="65">
        <f>Rooming!W35</f>
        <v>40915</v>
      </c>
      <c r="J38" s="64" t="str">
        <f>Rooming!X35</f>
        <v>3h</v>
      </c>
    </row>
    <row r="39" spans="1:10" x14ac:dyDescent="0.25">
      <c r="A39" s="64" t="str">
        <f>Rooming!O36</f>
        <v>Vol régulier</v>
      </c>
      <c r="B39" s="64" t="str">
        <f>Rooming!P36</f>
        <v>AF484</v>
      </c>
      <c r="C39" s="64" t="str">
        <f>Rooming!Q36</f>
        <v>San Francisco</v>
      </c>
      <c r="D39" s="65">
        <f>Rooming!R36</f>
        <v>40915</v>
      </c>
      <c r="E39" s="64" t="str">
        <f>Rooming!S36</f>
        <v>6h</v>
      </c>
      <c r="F39" s="64">
        <f>Rooming!T36</f>
        <v>0</v>
      </c>
      <c r="G39" s="64">
        <f>Rooming!U36</f>
        <v>0</v>
      </c>
      <c r="H39" s="64" t="str">
        <f>Rooming!V36</f>
        <v>Paris CDG</v>
      </c>
      <c r="I39" s="65">
        <f>Rooming!W36</f>
        <v>40915</v>
      </c>
      <c r="J39" s="64" t="str">
        <f>Rooming!X36</f>
        <v>22h</v>
      </c>
    </row>
    <row r="40" spans="1:10" x14ac:dyDescent="0.25">
      <c r="A40" s="64">
        <f>Rooming!O37</f>
        <v>0</v>
      </c>
      <c r="B40" s="64">
        <f>Rooming!P37</f>
        <v>0</v>
      </c>
      <c r="C40" s="64">
        <f>Rooming!Q37</f>
        <v>0</v>
      </c>
      <c r="D40" s="65"/>
      <c r="E40" s="64">
        <f>Rooming!S37</f>
        <v>0</v>
      </c>
      <c r="F40" s="64">
        <f>Rooming!T37</f>
        <v>0</v>
      </c>
      <c r="G40" s="64">
        <f>Rooming!U37</f>
        <v>0</v>
      </c>
      <c r="H40" s="64">
        <f>Rooming!V37</f>
        <v>0</v>
      </c>
      <c r="I40" s="65"/>
      <c r="J40" s="64">
        <f>Rooming!X37</f>
        <v>0</v>
      </c>
    </row>
    <row r="41" spans="1:10" x14ac:dyDescent="0.25">
      <c r="A41" s="64">
        <f>Rooming!O38</f>
        <v>0</v>
      </c>
      <c r="B41" s="64">
        <f>Rooming!P38</f>
        <v>0</v>
      </c>
      <c r="C41" s="64">
        <f>Rooming!Q38</f>
        <v>0</v>
      </c>
      <c r="D41" s="65"/>
      <c r="E41" s="64">
        <f>Rooming!S38</f>
        <v>0</v>
      </c>
      <c r="F41" s="64">
        <f>Rooming!T38</f>
        <v>0</v>
      </c>
      <c r="G41" s="64">
        <f>Rooming!U38</f>
        <v>0</v>
      </c>
      <c r="H41" s="64">
        <f>Rooming!V38</f>
        <v>0</v>
      </c>
      <c r="I41" s="65"/>
      <c r="J41" s="64">
        <f>Rooming!X38</f>
        <v>0</v>
      </c>
    </row>
    <row r="42" spans="1:10" x14ac:dyDescent="0.25">
      <c r="A42" s="64">
        <f>Rooming!O39</f>
        <v>0</v>
      </c>
      <c r="B42" s="64">
        <f>Rooming!P39</f>
        <v>0</v>
      </c>
      <c r="C42" s="64">
        <f>Rooming!Q39</f>
        <v>0</v>
      </c>
      <c r="D42" s="65"/>
      <c r="E42" s="64">
        <f>Rooming!S39</f>
        <v>0</v>
      </c>
      <c r="F42" s="64">
        <f>Rooming!T39</f>
        <v>0</v>
      </c>
      <c r="G42" s="64">
        <f>Rooming!U39</f>
        <v>0</v>
      </c>
      <c r="H42" s="64">
        <f>Rooming!V39</f>
        <v>0</v>
      </c>
      <c r="I42" s="65"/>
      <c r="J42" s="64">
        <f>Rooming!X39</f>
        <v>0</v>
      </c>
    </row>
    <row r="43" spans="1:10" x14ac:dyDescent="0.25">
      <c r="A43" s="64">
        <f>Rooming!O40</f>
        <v>0</v>
      </c>
      <c r="B43" s="64">
        <f>Rooming!P40</f>
        <v>0</v>
      </c>
      <c r="C43" s="64">
        <f>Rooming!Q40</f>
        <v>0</v>
      </c>
      <c r="D43" s="65"/>
      <c r="E43" s="64">
        <f>Rooming!S40</f>
        <v>0</v>
      </c>
      <c r="F43" s="64">
        <f>Rooming!T40</f>
        <v>0</v>
      </c>
      <c r="G43" s="64">
        <f>Rooming!U40</f>
        <v>0</v>
      </c>
      <c r="H43" s="64">
        <f>Rooming!V40</f>
        <v>0</v>
      </c>
      <c r="I43" s="65"/>
      <c r="J43" s="64">
        <f>Rooming!X40</f>
        <v>0</v>
      </c>
    </row>
    <row r="44" spans="1:10" x14ac:dyDescent="0.25">
      <c r="A44" s="64">
        <f>Rooming!O41</f>
        <v>0</v>
      </c>
      <c r="B44" s="64">
        <f>Rooming!P41</f>
        <v>0</v>
      </c>
      <c r="C44" s="64">
        <f>Rooming!Q41</f>
        <v>0</v>
      </c>
      <c r="D44" s="65"/>
      <c r="E44" s="64">
        <f>Rooming!S41</f>
        <v>0</v>
      </c>
      <c r="F44" s="64">
        <f>Rooming!T41</f>
        <v>0</v>
      </c>
      <c r="G44" s="64">
        <f>Rooming!U41</f>
        <v>0</v>
      </c>
      <c r="H44" s="64">
        <f>Rooming!V41</f>
        <v>0</v>
      </c>
      <c r="I44" s="65"/>
      <c r="J44" s="64">
        <f>Rooming!X41</f>
        <v>0</v>
      </c>
    </row>
    <row r="45" spans="1:10" x14ac:dyDescent="0.25">
      <c r="A45" s="64">
        <f>Rooming!O42</f>
        <v>0</v>
      </c>
      <c r="B45" s="64">
        <f>Rooming!P42</f>
        <v>0</v>
      </c>
      <c r="C45" s="64">
        <f>Rooming!Q42</f>
        <v>0</v>
      </c>
      <c r="D45" s="65"/>
      <c r="E45" s="64">
        <f>Rooming!S42</f>
        <v>0</v>
      </c>
      <c r="F45" s="64">
        <f>Rooming!T42</f>
        <v>0</v>
      </c>
      <c r="G45" s="64">
        <f>Rooming!U42</f>
        <v>0</v>
      </c>
      <c r="H45" s="64">
        <f>Rooming!V42</f>
        <v>0</v>
      </c>
      <c r="I45" s="65"/>
      <c r="J45" s="64">
        <f>Rooming!X42</f>
        <v>0</v>
      </c>
    </row>
    <row r="46" spans="1:10" x14ac:dyDescent="0.25">
      <c r="A46" s="64">
        <f>Rooming!O43</f>
        <v>0</v>
      </c>
      <c r="B46" s="64">
        <f>Rooming!P43</f>
        <v>0</v>
      </c>
      <c r="C46" s="64">
        <f>Rooming!Q43</f>
        <v>0</v>
      </c>
      <c r="D46" s="65"/>
      <c r="E46" s="64">
        <f>Rooming!S43</f>
        <v>0</v>
      </c>
      <c r="F46" s="64">
        <f>Rooming!T43</f>
        <v>0</v>
      </c>
      <c r="G46" s="64">
        <f>Rooming!U43</f>
        <v>0</v>
      </c>
      <c r="H46" s="64">
        <f>Rooming!V43</f>
        <v>0</v>
      </c>
      <c r="I46" s="65"/>
      <c r="J46" s="64">
        <f>Rooming!X43</f>
        <v>0</v>
      </c>
    </row>
    <row r="48" spans="1:10" x14ac:dyDescent="0.25">
      <c r="A48" s="95" t="s">
        <v>113</v>
      </c>
    </row>
    <row r="49" spans="1:6" x14ac:dyDescent="0.25">
      <c r="A49" s="91"/>
      <c r="D49" s="94" t="s">
        <v>128</v>
      </c>
      <c r="E49" s="94" t="s">
        <v>129</v>
      </c>
      <c r="F49" s="94" t="s">
        <v>130</v>
      </c>
    </row>
    <row r="50" spans="1:6" x14ac:dyDescent="0.25">
      <c r="A50" s="90" t="s">
        <v>72</v>
      </c>
      <c r="B50" s="86"/>
      <c r="C50" s="86"/>
      <c r="D50" s="87">
        <f>COUNTA(#REF!)</f>
        <v>1</v>
      </c>
      <c r="E50" s="97">
        <f>PR!I2</f>
        <v>3080</v>
      </c>
      <c r="F50" s="97">
        <f>E50*D50</f>
        <v>3080</v>
      </c>
    </row>
    <row r="51" spans="1:6" x14ac:dyDescent="0.25">
      <c r="A51" s="86" t="s">
        <v>118</v>
      </c>
      <c r="B51" s="86"/>
      <c r="C51" s="98"/>
      <c r="D51" s="99"/>
      <c r="E51" s="100">
        <f>PR!I3</f>
        <v>450</v>
      </c>
      <c r="F51" s="101"/>
    </row>
    <row r="52" spans="1:6" x14ac:dyDescent="0.25">
      <c r="A52" s="86"/>
      <c r="B52" s="86"/>
      <c r="C52" s="98"/>
      <c r="D52" s="102"/>
      <c r="E52" s="103"/>
      <c r="F52" s="104"/>
    </row>
    <row r="53" spans="1:6" x14ac:dyDescent="0.25">
      <c r="A53" s="90" t="s">
        <v>120</v>
      </c>
      <c r="B53" s="86"/>
      <c r="C53" s="86"/>
      <c r="D53" s="102"/>
      <c r="E53" s="103"/>
      <c r="F53" s="104"/>
    </row>
    <row r="54" spans="1:6" x14ac:dyDescent="0.25">
      <c r="D54" s="11"/>
      <c r="E54" s="11"/>
      <c r="F54" s="11">
        <f>E54*D54</f>
        <v>0</v>
      </c>
    </row>
    <row r="55" spans="1:6" x14ac:dyDescent="0.25">
      <c r="D55" s="11"/>
      <c r="E55" s="11"/>
      <c r="F55" s="11">
        <f t="shared" ref="F55:F57" si="0">E55*D55</f>
        <v>0</v>
      </c>
    </row>
    <row r="56" spans="1:6" x14ac:dyDescent="0.25">
      <c r="D56" s="11"/>
      <c r="E56" s="11"/>
      <c r="F56" s="11">
        <f t="shared" si="0"/>
        <v>0</v>
      </c>
    </row>
    <row r="57" spans="1:6" x14ac:dyDescent="0.25">
      <c r="D57" s="11"/>
      <c r="E57" s="11"/>
      <c r="F57" s="11">
        <f t="shared" si="0"/>
        <v>0</v>
      </c>
    </row>
    <row r="58" spans="1:6" x14ac:dyDescent="0.25">
      <c r="A58" s="90" t="s">
        <v>121</v>
      </c>
      <c r="B58" s="86"/>
      <c r="C58" s="86"/>
      <c r="D58" s="102"/>
      <c r="E58" s="88"/>
      <c r="F58" s="105"/>
    </row>
    <row r="59" spans="1:6" x14ac:dyDescent="0.25">
      <c r="D59" s="11"/>
      <c r="E59" s="11"/>
      <c r="F59" s="11">
        <f>E59*D59</f>
        <v>0</v>
      </c>
    </row>
    <row r="60" spans="1:6" x14ac:dyDescent="0.25">
      <c r="D60" s="11"/>
      <c r="E60" s="11"/>
      <c r="F60" s="11">
        <f t="shared" ref="F60:F62" si="1">E60*D60</f>
        <v>0</v>
      </c>
    </row>
    <row r="61" spans="1:6" x14ac:dyDescent="0.25">
      <c r="D61" s="11"/>
      <c r="E61" s="11"/>
      <c r="F61" s="11">
        <f t="shared" si="1"/>
        <v>0</v>
      </c>
    </row>
    <row r="62" spans="1:6" x14ac:dyDescent="0.25">
      <c r="D62" s="11"/>
      <c r="E62" s="11"/>
      <c r="F62" s="11">
        <f t="shared" si="1"/>
        <v>0</v>
      </c>
    </row>
    <row r="63" spans="1:6" x14ac:dyDescent="0.25">
      <c r="A63" s="86"/>
      <c r="B63" s="86"/>
      <c r="C63" s="86"/>
      <c r="D63" s="106"/>
      <c r="E63" s="107"/>
      <c r="F63" s="108"/>
    </row>
    <row r="64" spans="1:6" x14ac:dyDescent="0.25">
      <c r="A64" s="90" t="s">
        <v>122</v>
      </c>
      <c r="B64" s="86"/>
      <c r="C64" s="86"/>
      <c r="D64" s="106"/>
      <c r="E64" s="107"/>
      <c r="F64" s="110">
        <f>SUM(F50:F62)</f>
        <v>3080</v>
      </c>
    </row>
    <row r="65" spans="1:6" x14ac:dyDescent="0.25">
      <c r="A65" s="86"/>
      <c r="B65" s="86"/>
      <c r="C65" s="86"/>
      <c r="D65" s="102"/>
      <c r="E65" s="88"/>
      <c r="F65" s="105"/>
    </row>
    <row r="66" spans="1:6" x14ac:dyDescent="0.25">
      <c r="A66" s="90" t="s">
        <v>119</v>
      </c>
      <c r="B66" s="86"/>
      <c r="C66" s="86"/>
      <c r="D66" s="87">
        <f>COUNTIF(E5:E17,"GAN")</f>
        <v>0</v>
      </c>
      <c r="E66" s="111">
        <v>107.80000000000001</v>
      </c>
      <c r="F66" s="97">
        <v>107.80000000000001</v>
      </c>
    </row>
    <row r="67" spans="1:6" x14ac:dyDescent="0.25">
      <c r="A67" s="86"/>
      <c r="B67" s="86"/>
      <c r="C67" s="86"/>
      <c r="D67" s="102"/>
      <c r="E67" s="88"/>
      <c r="F67" s="105"/>
    </row>
    <row r="68" spans="1:6" x14ac:dyDescent="0.25">
      <c r="A68" s="90" t="s">
        <v>123</v>
      </c>
      <c r="B68" s="86"/>
      <c r="C68" s="86"/>
      <c r="D68" s="11"/>
      <c r="E68" s="87">
        <v>44</v>
      </c>
      <c r="F68" s="97">
        <v>107.80000000000001</v>
      </c>
    </row>
    <row r="69" spans="1:6" x14ac:dyDescent="0.25">
      <c r="A69" s="90" t="s">
        <v>124</v>
      </c>
      <c r="B69" s="86"/>
      <c r="C69" s="86"/>
      <c r="D69" s="11"/>
      <c r="E69" s="87">
        <v>18.5</v>
      </c>
      <c r="F69" s="97">
        <v>107.80000000000001</v>
      </c>
    </row>
    <row r="70" spans="1:6" x14ac:dyDescent="0.25">
      <c r="A70" s="86"/>
      <c r="B70" s="86"/>
      <c r="C70" s="86"/>
      <c r="D70" s="102"/>
      <c r="E70" s="88"/>
      <c r="F70" s="105"/>
    </row>
    <row r="71" spans="1:6" x14ac:dyDescent="0.25">
      <c r="A71" s="90" t="s">
        <v>125</v>
      </c>
      <c r="B71" s="86"/>
      <c r="C71" s="86"/>
      <c r="D71" s="106"/>
      <c r="E71" s="107"/>
      <c r="F71" s="110">
        <f>F64+F66+F68+F69</f>
        <v>3403.4000000000005</v>
      </c>
    </row>
    <row r="72" spans="1:6" x14ac:dyDescent="0.25">
      <c r="A72" s="86"/>
      <c r="B72" s="86"/>
      <c r="C72" s="86"/>
      <c r="D72" s="106"/>
      <c r="E72" s="107"/>
      <c r="F72" s="108"/>
    </row>
    <row r="73" spans="1:6" x14ac:dyDescent="0.25">
      <c r="A73" s="90" t="s">
        <v>126</v>
      </c>
      <c r="C73" s="86"/>
      <c r="D73" s="106"/>
      <c r="E73" s="107"/>
      <c r="F73" s="11">
        <v>1500</v>
      </c>
    </row>
    <row r="74" spans="1:6" x14ac:dyDescent="0.25">
      <c r="A74" s="90" t="s">
        <v>126</v>
      </c>
      <c r="C74" s="86"/>
      <c r="D74" s="106"/>
      <c r="E74" s="107"/>
      <c r="F74" s="11"/>
    </row>
    <row r="75" spans="1:6" x14ac:dyDescent="0.25">
      <c r="A75" s="90" t="s">
        <v>126</v>
      </c>
      <c r="C75" s="86"/>
      <c r="D75" s="106"/>
      <c r="E75" s="107"/>
      <c r="F75" s="11"/>
    </row>
    <row r="76" spans="1:6" x14ac:dyDescent="0.25">
      <c r="A76" s="90" t="s">
        <v>127</v>
      </c>
      <c r="B76" s="86"/>
      <c r="C76" s="86"/>
      <c r="D76" s="106"/>
      <c r="E76" s="107"/>
      <c r="F76" s="109">
        <f>F71-F73-F74-F75</f>
        <v>1903.4000000000005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C10" sqref="C10"/>
    </sheetView>
  </sheetViews>
  <sheetFormatPr baseColWidth="10" defaultRowHeight="15" x14ac:dyDescent="0.25"/>
  <cols>
    <col min="1" max="1" width="18.85546875" customWidth="1"/>
    <col min="2" max="2" width="17.140625" customWidth="1"/>
    <col min="3" max="3" width="21.7109375" customWidth="1"/>
    <col min="5" max="5" width="13.5703125" customWidth="1"/>
    <col min="6" max="7" width="14" customWidth="1"/>
  </cols>
  <sheetData>
    <row r="1" spans="1:9" x14ac:dyDescent="0.25">
      <c r="A1" s="119" t="s">
        <v>45</v>
      </c>
    </row>
    <row r="2" spans="1:9" x14ac:dyDescent="0.25">
      <c r="A2" s="119">
        <v>2</v>
      </c>
    </row>
    <row r="4" spans="1:9" x14ac:dyDescent="0.25">
      <c r="A4" s="85" t="s">
        <v>0</v>
      </c>
      <c r="B4" s="85" t="s">
        <v>1</v>
      </c>
      <c r="C4" s="85" t="s">
        <v>116</v>
      </c>
      <c r="D4" s="85" t="s">
        <v>71</v>
      </c>
      <c r="E4" s="85" t="s">
        <v>79</v>
      </c>
      <c r="F4" s="85" t="s">
        <v>115</v>
      </c>
      <c r="G4" s="85" t="s">
        <v>80</v>
      </c>
    </row>
    <row r="5" spans="1:9" ht="15.75" x14ac:dyDescent="0.3">
      <c r="A5" s="3"/>
      <c r="B5" s="3"/>
      <c r="C5" s="3"/>
      <c r="D5" s="3"/>
      <c r="E5" s="3"/>
      <c r="F5" s="3"/>
      <c r="G5" s="3"/>
      <c r="I5" s="63"/>
    </row>
    <row r="6" spans="1:9" x14ac:dyDescent="0.25">
      <c r="A6" s="3"/>
      <c r="B6" s="3"/>
      <c r="C6" s="3"/>
      <c r="D6" s="3"/>
      <c r="E6" s="3"/>
      <c r="F6" s="3"/>
      <c r="G6" s="3"/>
    </row>
    <row r="7" spans="1:9" x14ac:dyDescent="0.25">
      <c r="A7" s="3"/>
      <c r="B7" s="3"/>
      <c r="C7" s="3"/>
      <c r="D7" s="3"/>
      <c r="E7" s="3"/>
      <c r="F7" s="3"/>
      <c r="G7" s="3"/>
    </row>
    <row r="8" spans="1:9" x14ac:dyDescent="0.25">
      <c r="A8" s="3"/>
      <c r="B8" s="3"/>
      <c r="C8" s="3"/>
      <c r="D8" s="3"/>
      <c r="E8" s="3"/>
      <c r="F8" s="3"/>
      <c r="G8" s="3"/>
    </row>
    <row r="9" spans="1:9" x14ac:dyDescent="0.25">
      <c r="A9" s="5"/>
      <c r="B9" s="5"/>
      <c r="C9" s="3"/>
      <c r="D9" s="3"/>
      <c r="E9" s="5"/>
      <c r="F9" s="5"/>
      <c r="G9" s="5"/>
    </row>
    <row r="10" spans="1:9" x14ac:dyDescent="0.25">
      <c r="A10" s="5"/>
      <c r="B10" s="5"/>
      <c r="C10" s="3"/>
      <c r="D10" s="3"/>
      <c r="E10" s="5"/>
      <c r="F10" s="5"/>
      <c r="G10" s="5"/>
    </row>
    <row r="11" spans="1:9" x14ac:dyDescent="0.25">
      <c r="A11" s="5"/>
      <c r="B11" s="5"/>
      <c r="C11" s="3"/>
      <c r="D11" s="3"/>
      <c r="E11" s="5"/>
      <c r="F11" s="5"/>
      <c r="G11" s="5"/>
    </row>
    <row r="12" spans="1:9" x14ac:dyDescent="0.25">
      <c r="A12" s="5"/>
      <c r="B12" s="5"/>
      <c r="C12" s="3"/>
      <c r="D12" s="3"/>
      <c r="E12" s="5"/>
      <c r="F12" s="5"/>
      <c r="G12" s="5"/>
    </row>
    <row r="13" spans="1:9" x14ac:dyDescent="0.25">
      <c r="A13" s="5"/>
      <c r="B13" s="5"/>
      <c r="C13" s="3"/>
      <c r="D13" s="3"/>
      <c r="E13" s="5"/>
      <c r="F13" s="5"/>
      <c r="G13" s="5"/>
    </row>
    <row r="14" spans="1:9" x14ac:dyDescent="0.25">
      <c r="A14" s="5"/>
      <c r="B14" s="5"/>
      <c r="C14" s="3"/>
      <c r="D14" s="3"/>
      <c r="E14" s="5"/>
      <c r="F14" s="5"/>
      <c r="G14" s="5"/>
    </row>
    <row r="15" spans="1:9" x14ac:dyDescent="0.25">
      <c r="A15" s="5"/>
      <c r="B15" s="5"/>
      <c r="C15" s="3"/>
      <c r="D15" s="3"/>
      <c r="E15" s="5"/>
      <c r="F15" s="5"/>
      <c r="G15" s="5"/>
    </row>
    <row r="16" spans="1:9" x14ac:dyDescent="0.25">
      <c r="A16" s="5"/>
      <c r="B16" s="5"/>
      <c r="C16" s="3"/>
      <c r="D16" s="3"/>
      <c r="E16" s="5"/>
      <c r="F16" s="5"/>
      <c r="G16" s="5"/>
    </row>
    <row r="17" spans="1:7" x14ac:dyDescent="0.25">
      <c r="A17" s="5"/>
      <c r="B17" s="5"/>
      <c r="C17" s="3"/>
      <c r="D17" s="3"/>
      <c r="E17" s="5"/>
      <c r="F17" s="5"/>
      <c r="G17" s="5"/>
    </row>
    <row r="19" spans="1:7" x14ac:dyDescent="0.25">
      <c r="A19" s="89"/>
    </row>
    <row r="20" spans="1:7" x14ac:dyDescent="0.25">
      <c r="A20" s="90" t="s">
        <v>69</v>
      </c>
    </row>
    <row r="21" spans="1:7" x14ac:dyDescent="0.25">
      <c r="A21" s="90" t="s">
        <v>70</v>
      </c>
    </row>
    <row r="22" spans="1:7" x14ac:dyDescent="0.25">
      <c r="A22" s="91"/>
    </row>
    <row r="23" spans="1:7" x14ac:dyDescent="0.25">
      <c r="A23" s="90" t="s">
        <v>2</v>
      </c>
      <c r="B23" s="86" t="str">
        <f>Rooming!E1</f>
        <v>Hawaii</v>
      </c>
    </row>
    <row r="24" spans="1:7" x14ac:dyDescent="0.25">
      <c r="A24" s="90" t="s">
        <v>72</v>
      </c>
      <c r="B24" s="86" t="str">
        <f>Rooming!E2</f>
        <v>Vagues de feu</v>
      </c>
      <c r="C24" s="92" t="s">
        <v>73</v>
      </c>
      <c r="D24" s="93">
        <f>Rooming!E4</f>
        <v>41265</v>
      </c>
      <c r="E24" s="92" t="s">
        <v>74</v>
      </c>
      <c r="F24" s="93">
        <f>Rooming!E5</f>
        <v>41280</v>
      </c>
    </row>
    <row r="25" spans="1:7" x14ac:dyDescent="0.25">
      <c r="A25" s="90" t="s">
        <v>4</v>
      </c>
      <c r="B25" s="11"/>
      <c r="C25" s="61"/>
    </row>
    <row r="26" spans="1:7" x14ac:dyDescent="0.25">
      <c r="A26" s="90" t="s">
        <v>5</v>
      </c>
      <c r="B26" s="11"/>
      <c r="C26" s="61"/>
    </row>
    <row r="27" spans="1:7" x14ac:dyDescent="0.25">
      <c r="A27" s="90" t="s">
        <v>76</v>
      </c>
      <c r="B27" s="11" t="s">
        <v>57</v>
      </c>
      <c r="C27" s="61"/>
    </row>
    <row r="28" spans="1:7" x14ac:dyDescent="0.25">
      <c r="C28" s="61"/>
    </row>
    <row r="29" spans="1:7" x14ac:dyDescent="0.25">
      <c r="C29" s="61"/>
    </row>
    <row r="30" spans="1:7" x14ac:dyDescent="0.25">
      <c r="A30" s="90" t="s">
        <v>77</v>
      </c>
      <c r="C30" s="61"/>
    </row>
    <row r="31" spans="1:7" x14ac:dyDescent="0.25">
      <c r="C31" s="61"/>
    </row>
    <row r="33" spans="1:10" x14ac:dyDescent="0.25">
      <c r="A33" s="95" t="s">
        <v>85</v>
      </c>
    </row>
    <row r="34" spans="1:10" x14ac:dyDescent="0.25">
      <c r="A34" s="95"/>
    </row>
    <row r="35" spans="1:10" x14ac:dyDescent="0.25">
      <c r="A35" s="94" t="str">
        <f>Rooming!O32</f>
        <v>Type</v>
      </c>
      <c r="B35" s="94" t="str">
        <f>Rooming!P32</f>
        <v>Vol N°</v>
      </c>
      <c r="C35" s="94" t="str">
        <f>Rooming!Q32</f>
        <v>Départ de</v>
      </c>
      <c r="D35" s="94" t="str">
        <f>Rooming!R32</f>
        <v>le</v>
      </c>
      <c r="E35" s="94" t="str">
        <f>Rooming!S32</f>
        <v xml:space="preserve">horaire </v>
      </c>
      <c r="F35" s="94" t="str">
        <f>Rooming!T32</f>
        <v>Convocation à</v>
      </c>
      <c r="G35" s="94" t="str">
        <f>Rooming!U32</f>
        <v>Lieu</v>
      </c>
      <c r="H35" s="94" t="str">
        <f>Rooming!V32</f>
        <v xml:space="preserve">Arrivée à </v>
      </c>
      <c r="I35" s="94" t="str">
        <f>Rooming!W32</f>
        <v>le</v>
      </c>
      <c r="J35" s="94" t="str">
        <f>Rooming!X32</f>
        <v>à</v>
      </c>
    </row>
    <row r="36" spans="1:10" x14ac:dyDescent="0.25">
      <c r="A36" s="64" t="str">
        <f>Rooming!O33</f>
        <v>Vol régulier</v>
      </c>
      <c r="B36" s="64" t="str">
        <f>Rooming!P33</f>
        <v>DL415</v>
      </c>
      <c r="C36" s="64" t="str">
        <f>Rooming!Q33</f>
        <v>Paris CDG</v>
      </c>
      <c r="D36" s="65">
        <f>Rooming!R33</f>
        <v>41265</v>
      </c>
      <c r="E36" s="64" t="str">
        <f>Rooming!S33</f>
        <v>22h15</v>
      </c>
      <c r="F36" s="64" t="str">
        <f>Rooming!T33</f>
        <v>19h15</v>
      </c>
      <c r="G36" s="64" t="str">
        <f>Rooming!U33</f>
        <v>comptoir Delta</v>
      </c>
      <c r="H36" s="64" t="str">
        <f>Rooming!V33</f>
        <v>Seattle</v>
      </c>
      <c r="I36" s="65">
        <f>Rooming!W33</f>
        <v>41265</v>
      </c>
      <c r="J36" s="64" t="str">
        <f>Rooming!X33</f>
        <v>20h</v>
      </c>
    </row>
    <row r="37" spans="1:10" x14ac:dyDescent="0.25">
      <c r="A37" s="64" t="str">
        <f>Rooming!O34</f>
        <v>Vol régulier</v>
      </c>
      <c r="B37" s="64" t="str">
        <f>Rooming!P34</f>
        <v>DL542</v>
      </c>
      <c r="C37" s="64" t="str">
        <f>Rooming!Q34</f>
        <v>Seattle</v>
      </c>
      <c r="D37" s="65">
        <f>Rooming!R34</f>
        <v>41265</v>
      </c>
      <c r="E37" s="64" t="str">
        <f>Rooming!S34</f>
        <v>23h</v>
      </c>
      <c r="F37" s="64">
        <f>Rooming!T34</f>
        <v>0</v>
      </c>
      <c r="G37" s="64">
        <f>Rooming!U34</f>
        <v>0</v>
      </c>
      <c r="H37" s="64" t="str">
        <f>Rooming!V34</f>
        <v>Honolulu</v>
      </c>
      <c r="I37" s="65">
        <f>Rooming!W34</f>
        <v>41265</v>
      </c>
      <c r="J37" s="64" t="str">
        <f>Rooming!X34</f>
        <v>23h</v>
      </c>
    </row>
    <row r="38" spans="1:10" x14ac:dyDescent="0.25">
      <c r="A38" s="64" t="str">
        <f>Rooming!O35</f>
        <v>Vol régulier</v>
      </c>
      <c r="B38" s="64" t="str">
        <f>Rooming!P35</f>
        <v>DL951</v>
      </c>
      <c r="C38" s="64" t="str">
        <f>Rooming!Q35</f>
        <v>Honolulu</v>
      </c>
      <c r="D38" s="65">
        <f>Rooming!R35</f>
        <v>40913</v>
      </c>
      <c r="E38" s="64" t="str">
        <f>Rooming!S35</f>
        <v>15h</v>
      </c>
      <c r="F38" s="64" t="str">
        <f>Rooming!T35</f>
        <v>12h</v>
      </c>
      <c r="G38" s="64" t="str">
        <f>Rooming!U35</f>
        <v>comptoir Delta</v>
      </c>
      <c r="H38" s="64" t="str">
        <f>Rooming!V35</f>
        <v>San Francisco</v>
      </c>
      <c r="I38" s="65">
        <f>Rooming!W35</f>
        <v>40915</v>
      </c>
      <c r="J38" s="64" t="str">
        <f>Rooming!X35</f>
        <v>3h</v>
      </c>
    </row>
    <row r="39" spans="1:10" x14ac:dyDescent="0.25">
      <c r="A39" s="64" t="str">
        <f>Rooming!O36</f>
        <v>Vol régulier</v>
      </c>
      <c r="B39" s="64" t="str">
        <f>Rooming!P36</f>
        <v>AF484</v>
      </c>
      <c r="C39" s="64" t="str">
        <f>Rooming!Q36</f>
        <v>San Francisco</v>
      </c>
      <c r="D39" s="65">
        <f>Rooming!R36</f>
        <v>40915</v>
      </c>
      <c r="E39" s="64" t="str">
        <f>Rooming!S36</f>
        <v>6h</v>
      </c>
      <c r="F39" s="64">
        <f>Rooming!T36</f>
        <v>0</v>
      </c>
      <c r="G39" s="64">
        <f>Rooming!U36</f>
        <v>0</v>
      </c>
      <c r="H39" s="64" t="str">
        <f>Rooming!V36</f>
        <v>Paris CDG</v>
      </c>
      <c r="I39" s="65">
        <f>Rooming!W36</f>
        <v>40915</v>
      </c>
      <c r="J39" s="64" t="str">
        <f>Rooming!X36</f>
        <v>22h</v>
      </c>
    </row>
    <row r="40" spans="1:10" x14ac:dyDescent="0.25">
      <c r="A40" s="64">
        <f>Rooming!O37</f>
        <v>0</v>
      </c>
      <c r="B40" s="64">
        <f>Rooming!P37</f>
        <v>0</v>
      </c>
      <c r="C40" s="64">
        <f>Rooming!Q37</f>
        <v>0</v>
      </c>
      <c r="D40" s="65"/>
      <c r="E40" s="64">
        <f>Rooming!S37</f>
        <v>0</v>
      </c>
      <c r="F40" s="64">
        <f>Rooming!T37</f>
        <v>0</v>
      </c>
      <c r="G40" s="64">
        <f>Rooming!U37</f>
        <v>0</v>
      </c>
      <c r="H40" s="64">
        <f>Rooming!V37</f>
        <v>0</v>
      </c>
      <c r="I40" s="65"/>
      <c r="J40" s="64">
        <f>Rooming!X37</f>
        <v>0</v>
      </c>
    </row>
    <row r="41" spans="1:10" x14ac:dyDescent="0.25">
      <c r="A41" s="64">
        <f>Rooming!O38</f>
        <v>0</v>
      </c>
      <c r="B41" s="64">
        <f>Rooming!P38</f>
        <v>0</v>
      </c>
      <c r="C41" s="64">
        <f>Rooming!Q38</f>
        <v>0</v>
      </c>
      <c r="D41" s="65"/>
      <c r="E41" s="64">
        <f>Rooming!S38</f>
        <v>0</v>
      </c>
      <c r="F41" s="64">
        <f>Rooming!T38</f>
        <v>0</v>
      </c>
      <c r="G41" s="64">
        <f>Rooming!U38</f>
        <v>0</v>
      </c>
      <c r="H41" s="64">
        <f>Rooming!V38</f>
        <v>0</v>
      </c>
      <c r="I41" s="65"/>
      <c r="J41" s="64">
        <f>Rooming!X38</f>
        <v>0</v>
      </c>
    </row>
    <row r="42" spans="1:10" x14ac:dyDescent="0.25">
      <c r="A42" s="64">
        <f>Rooming!O39</f>
        <v>0</v>
      </c>
      <c r="B42" s="64">
        <f>Rooming!P39</f>
        <v>0</v>
      </c>
      <c r="C42" s="64">
        <f>Rooming!Q39</f>
        <v>0</v>
      </c>
      <c r="D42" s="65"/>
      <c r="E42" s="64">
        <f>Rooming!S39</f>
        <v>0</v>
      </c>
      <c r="F42" s="64">
        <f>Rooming!T39</f>
        <v>0</v>
      </c>
      <c r="G42" s="64">
        <f>Rooming!U39</f>
        <v>0</v>
      </c>
      <c r="H42" s="64">
        <f>Rooming!V39</f>
        <v>0</v>
      </c>
      <c r="I42" s="65"/>
      <c r="J42" s="64">
        <f>Rooming!X39</f>
        <v>0</v>
      </c>
    </row>
    <row r="43" spans="1:10" x14ac:dyDescent="0.25">
      <c r="A43" s="64">
        <f>Rooming!O40</f>
        <v>0</v>
      </c>
      <c r="B43" s="64">
        <f>Rooming!P40</f>
        <v>0</v>
      </c>
      <c r="C43" s="64">
        <f>Rooming!Q40</f>
        <v>0</v>
      </c>
      <c r="D43" s="65"/>
      <c r="E43" s="64">
        <f>Rooming!S40</f>
        <v>0</v>
      </c>
      <c r="F43" s="64">
        <f>Rooming!T40</f>
        <v>0</v>
      </c>
      <c r="G43" s="64">
        <f>Rooming!U40</f>
        <v>0</v>
      </c>
      <c r="H43" s="64">
        <f>Rooming!V40</f>
        <v>0</v>
      </c>
      <c r="I43" s="65"/>
      <c r="J43" s="64">
        <f>Rooming!X40</f>
        <v>0</v>
      </c>
    </row>
    <row r="44" spans="1:10" x14ac:dyDescent="0.25">
      <c r="A44" s="64">
        <f>Rooming!O41</f>
        <v>0</v>
      </c>
      <c r="B44" s="64">
        <f>Rooming!P41</f>
        <v>0</v>
      </c>
      <c r="C44" s="64">
        <f>Rooming!Q41</f>
        <v>0</v>
      </c>
      <c r="D44" s="65"/>
      <c r="E44" s="64">
        <f>Rooming!S41</f>
        <v>0</v>
      </c>
      <c r="F44" s="64">
        <f>Rooming!T41</f>
        <v>0</v>
      </c>
      <c r="G44" s="64">
        <f>Rooming!U41</f>
        <v>0</v>
      </c>
      <c r="H44" s="64">
        <f>Rooming!V41</f>
        <v>0</v>
      </c>
      <c r="I44" s="65"/>
      <c r="J44" s="64">
        <f>Rooming!X41</f>
        <v>0</v>
      </c>
    </row>
    <row r="45" spans="1:10" x14ac:dyDescent="0.25">
      <c r="A45" s="64">
        <f>Rooming!O42</f>
        <v>0</v>
      </c>
      <c r="B45" s="64">
        <f>Rooming!P42</f>
        <v>0</v>
      </c>
      <c r="C45" s="64">
        <f>Rooming!Q42</f>
        <v>0</v>
      </c>
      <c r="D45" s="65"/>
      <c r="E45" s="64">
        <f>Rooming!S42</f>
        <v>0</v>
      </c>
      <c r="F45" s="64">
        <f>Rooming!T42</f>
        <v>0</v>
      </c>
      <c r="G45" s="64">
        <f>Rooming!U42</f>
        <v>0</v>
      </c>
      <c r="H45" s="64">
        <f>Rooming!V42</f>
        <v>0</v>
      </c>
      <c r="I45" s="65"/>
      <c r="J45" s="64">
        <f>Rooming!X42</f>
        <v>0</v>
      </c>
    </row>
    <row r="46" spans="1:10" x14ac:dyDescent="0.25">
      <c r="A46" s="64">
        <f>Rooming!O43</f>
        <v>0</v>
      </c>
      <c r="B46" s="64">
        <f>Rooming!P43</f>
        <v>0</v>
      </c>
      <c r="C46" s="64">
        <f>Rooming!Q43</f>
        <v>0</v>
      </c>
      <c r="D46" s="65"/>
      <c r="E46" s="64">
        <f>Rooming!S43</f>
        <v>0</v>
      </c>
      <c r="F46" s="64">
        <f>Rooming!T43</f>
        <v>0</v>
      </c>
      <c r="G46" s="64">
        <f>Rooming!U43</f>
        <v>0</v>
      </c>
      <c r="H46" s="64">
        <f>Rooming!V43</f>
        <v>0</v>
      </c>
      <c r="I46" s="65"/>
      <c r="J46" s="64">
        <f>Rooming!X43</f>
        <v>0</v>
      </c>
    </row>
    <row r="48" spans="1:10" x14ac:dyDescent="0.25">
      <c r="A48" s="95" t="s">
        <v>113</v>
      </c>
    </row>
    <row r="49" spans="1:6" x14ac:dyDescent="0.25">
      <c r="A49" s="91"/>
      <c r="D49" s="94" t="s">
        <v>128</v>
      </c>
      <c r="E49" s="94" t="s">
        <v>129</v>
      </c>
      <c r="F49" s="94" t="s">
        <v>130</v>
      </c>
    </row>
    <row r="50" spans="1:6" x14ac:dyDescent="0.25">
      <c r="A50" s="90" t="s">
        <v>72</v>
      </c>
      <c r="B50" s="86"/>
      <c r="C50" s="86"/>
      <c r="D50" s="87">
        <f>COUNTA(#REF!)</f>
        <v>1</v>
      </c>
      <c r="E50" s="97">
        <f>PR!I2</f>
        <v>3080</v>
      </c>
      <c r="F50" s="97">
        <f>E50*D50</f>
        <v>3080</v>
      </c>
    </row>
    <row r="51" spans="1:6" x14ac:dyDescent="0.25">
      <c r="A51" s="86" t="s">
        <v>118</v>
      </c>
      <c r="B51" s="86"/>
      <c r="C51" s="98"/>
      <c r="D51" s="99"/>
      <c r="E51" s="100">
        <f>PR!I3</f>
        <v>450</v>
      </c>
      <c r="F51" s="101"/>
    </row>
    <row r="52" spans="1:6" x14ac:dyDescent="0.25">
      <c r="A52" s="86"/>
      <c r="B52" s="86"/>
      <c r="C52" s="98"/>
      <c r="D52" s="102"/>
      <c r="E52" s="103"/>
      <c r="F52" s="104"/>
    </row>
    <row r="53" spans="1:6" x14ac:dyDescent="0.25">
      <c r="A53" s="90" t="s">
        <v>120</v>
      </c>
      <c r="B53" s="86"/>
      <c r="C53" s="86"/>
      <c r="D53" s="102"/>
      <c r="E53" s="103"/>
      <c r="F53" s="104"/>
    </row>
    <row r="54" spans="1:6" x14ac:dyDescent="0.25">
      <c r="D54" s="11"/>
      <c r="E54" s="11"/>
      <c r="F54" s="11">
        <f>E54*D54</f>
        <v>0</v>
      </c>
    </row>
    <row r="55" spans="1:6" x14ac:dyDescent="0.25">
      <c r="D55" s="11"/>
      <c r="E55" s="11"/>
      <c r="F55" s="11">
        <f t="shared" ref="F55:F57" si="0">E55*D55</f>
        <v>0</v>
      </c>
    </row>
    <row r="56" spans="1:6" x14ac:dyDescent="0.25">
      <c r="D56" s="11"/>
      <c r="E56" s="11"/>
      <c r="F56" s="11">
        <f t="shared" si="0"/>
        <v>0</v>
      </c>
    </row>
    <row r="57" spans="1:6" x14ac:dyDescent="0.25">
      <c r="D57" s="11"/>
      <c r="E57" s="11"/>
      <c r="F57" s="11">
        <f t="shared" si="0"/>
        <v>0</v>
      </c>
    </row>
    <row r="58" spans="1:6" x14ac:dyDescent="0.25">
      <c r="A58" s="90" t="s">
        <v>121</v>
      </c>
      <c r="B58" s="86"/>
      <c r="C58" s="86"/>
      <c r="D58" s="102"/>
      <c r="E58" s="88"/>
      <c r="F58" s="105"/>
    </row>
    <row r="59" spans="1:6" x14ac:dyDescent="0.25">
      <c r="D59" s="11"/>
      <c r="E59" s="11"/>
      <c r="F59" s="11">
        <f>E59*D59</f>
        <v>0</v>
      </c>
    </row>
    <row r="60" spans="1:6" x14ac:dyDescent="0.25">
      <c r="D60" s="11"/>
      <c r="E60" s="11"/>
      <c r="F60" s="11">
        <f t="shared" ref="F60:F62" si="1">E60*D60</f>
        <v>0</v>
      </c>
    </row>
    <row r="61" spans="1:6" x14ac:dyDescent="0.25">
      <c r="D61" s="11"/>
      <c r="E61" s="11"/>
      <c r="F61" s="11">
        <f t="shared" si="1"/>
        <v>0</v>
      </c>
    </row>
    <row r="62" spans="1:6" x14ac:dyDescent="0.25">
      <c r="D62" s="11"/>
      <c r="E62" s="11"/>
      <c r="F62" s="11">
        <f t="shared" si="1"/>
        <v>0</v>
      </c>
    </row>
    <row r="63" spans="1:6" x14ac:dyDescent="0.25">
      <c r="A63" s="86"/>
      <c r="B63" s="86"/>
      <c r="C63" s="86"/>
      <c r="D63" s="106"/>
      <c r="E63" s="107"/>
      <c r="F63" s="108"/>
    </row>
    <row r="64" spans="1:6" x14ac:dyDescent="0.25">
      <c r="A64" s="90" t="s">
        <v>122</v>
      </c>
      <c r="B64" s="86"/>
      <c r="C64" s="86"/>
      <c r="D64" s="106"/>
      <c r="E64" s="107"/>
      <c r="F64" s="110">
        <f>SUM(F50:F62)</f>
        <v>3080</v>
      </c>
    </row>
    <row r="65" spans="1:6" x14ac:dyDescent="0.25">
      <c r="A65" s="86"/>
      <c r="B65" s="86"/>
      <c r="C65" s="86"/>
      <c r="D65" s="102"/>
      <c r="E65" s="88"/>
      <c r="F65" s="105"/>
    </row>
    <row r="66" spans="1:6" x14ac:dyDescent="0.25">
      <c r="A66" s="90" t="s">
        <v>119</v>
      </c>
      <c r="B66" s="86"/>
      <c r="C66" s="86"/>
      <c r="D66" s="87">
        <f>COUNTIF(E5:E17,"GAN")</f>
        <v>0</v>
      </c>
      <c r="E66" s="111">
        <v>107.80000000000001</v>
      </c>
      <c r="F66" s="97">
        <v>107.80000000000001</v>
      </c>
    </row>
    <row r="67" spans="1:6" x14ac:dyDescent="0.25">
      <c r="A67" s="86"/>
      <c r="B67" s="86"/>
      <c r="C67" s="86"/>
      <c r="D67" s="102"/>
      <c r="E67" s="88"/>
      <c r="F67" s="105"/>
    </row>
    <row r="68" spans="1:6" x14ac:dyDescent="0.25">
      <c r="A68" s="90" t="s">
        <v>123</v>
      </c>
      <c r="B68" s="86"/>
      <c r="C68" s="86"/>
      <c r="D68" s="11"/>
      <c r="E68" s="87">
        <v>44</v>
      </c>
      <c r="F68" s="97">
        <v>107.80000000000001</v>
      </c>
    </row>
    <row r="69" spans="1:6" x14ac:dyDescent="0.25">
      <c r="A69" s="90" t="s">
        <v>124</v>
      </c>
      <c r="B69" s="86"/>
      <c r="C69" s="86"/>
      <c r="D69" s="11"/>
      <c r="E69" s="87">
        <v>18.5</v>
      </c>
      <c r="F69" s="97">
        <v>107.80000000000001</v>
      </c>
    </row>
    <row r="70" spans="1:6" x14ac:dyDescent="0.25">
      <c r="A70" s="86"/>
      <c r="B70" s="86"/>
      <c r="C70" s="86"/>
      <c r="D70" s="102"/>
      <c r="E70" s="88"/>
      <c r="F70" s="105"/>
    </row>
    <row r="71" spans="1:6" x14ac:dyDescent="0.25">
      <c r="A71" s="90" t="s">
        <v>125</v>
      </c>
      <c r="B71" s="86"/>
      <c r="C71" s="86"/>
      <c r="D71" s="106"/>
      <c r="E71" s="107"/>
      <c r="F71" s="110">
        <f>F64+F66+F68+F69</f>
        <v>3403.4000000000005</v>
      </c>
    </row>
    <row r="72" spans="1:6" x14ac:dyDescent="0.25">
      <c r="A72" s="86"/>
      <c r="B72" s="86"/>
      <c r="C72" s="86"/>
      <c r="D72" s="106"/>
      <c r="E72" s="107"/>
      <c r="F72" s="108"/>
    </row>
    <row r="73" spans="1:6" x14ac:dyDescent="0.25">
      <c r="A73" s="90" t="s">
        <v>126</v>
      </c>
      <c r="C73" s="86"/>
      <c r="D73" s="106"/>
      <c r="E73" s="107"/>
      <c r="F73" s="11">
        <v>1500</v>
      </c>
    </row>
    <row r="74" spans="1:6" x14ac:dyDescent="0.25">
      <c r="A74" s="90" t="s">
        <v>126</v>
      </c>
      <c r="C74" s="86"/>
      <c r="D74" s="106"/>
      <c r="E74" s="107"/>
      <c r="F74" s="11"/>
    </row>
    <row r="75" spans="1:6" x14ac:dyDescent="0.25">
      <c r="A75" s="90" t="s">
        <v>126</v>
      </c>
      <c r="C75" s="86"/>
      <c r="D75" s="106"/>
      <c r="E75" s="107"/>
      <c r="F75" s="11"/>
    </row>
    <row r="76" spans="1:6" x14ac:dyDescent="0.25">
      <c r="A76" s="90" t="s">
        <v>127</v>
      </c>
      <c r="B76" s="86"/>
      <c r="C76" s="86"/>
      <c r="D76" s="106"/>
      <c r="E76" s="107"/>
      <c r="F76" s="109">
        <f>F71-F73-F74-F75</f>
        <v>1903.4000000000005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51</vt:i4>
      </vt:variant>
      <vt:variant>
        <vt:lpstr>Plages nommées</vt:lpstr>
      </vt:variant>
      <vt:variant>
        <vt:i4>3</vt:i4>
      </vt:variant>
    </vt:vector>
  </HeadingPairs>
  <TitlesOfParts>
    <vt:vector size="54" baseType="lpstr">
      <vt:lpstr>Rooming</vt:lpstr>
      <vt:lpstr>PR</vt:lpstr>
      <vt:lpstr>Commande 1</vt:lpstr>
      <vt:lpstr>Commande 2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  <vt:lpstr>Feuil17</vt:lpstr>
      <vt:lpstr>Feuil18</vt:lpstr>
      <vt:lpstr>Feuil19</vt:lpstr>
      <vt:lpstr>Feuil20</vt:lpstr>
      <vt:lpstr>Feuil21</vt:lpstr>
      <vt:lpstr>Feuil22</vt:lpstr>
      <vt:lpstr>Feuil23</vt:lpstr>
      <vt:lpstr>Feuil24</vt:lpstr>
      <vt:lpstr>Feuil25</vt:lpstr>
      <vt:lpstr>Feuil26</vt:lpstr>
      <vt:lpstr>Feuil27</vt:lpstr>
      <vt:lpstr>Feuil28</vt:lpstr>
      <vt:lpstr>Feuil29</vt:lpstr>
      <vt:lpstr>Feuil30</vt:lpstr>
      <vt:lpstr>Feuil31</vt:lpstr>
      <vt:lpstr>Feuil32</vt:lpstr>
      <vt:lpstr>Feuil33</vt:lpstr>
      <vt:lpstr>Feuil34</vt:lpstr>
      <vt:lpstr>Feuil35</vt:lpstr>
      <vt:lpstr>Feuil36</vt:lpstr>
      <vt:lpstr>Feuil37</vt:lpstr>
      <vt:lpstr>Feuil38</vt:lpstr>
      <vt:lpstr>Feuil39</vt:lpstr>
      <vt:lpstr>Feuil40</vt:lpstr>
      <vt:lpstr>Feuil41</vt:lpstr>
      <vt:lpstr>Feuil42</vt:lpstr>
      <vt:lpstr>Feuil43</vt:lpstr>
      <vt:lpstr>Feuil44</vt:lpstr>
      <vt:lpstr>Feuil45</vt:lpstr>
      <vt:lpstr>Feuil46</vt:lpstr>
      <vt:lpstr>Feuil47</vt:lpstr>
      <vt:lpstr>Feuil48</vt:lpstr>
      <vt:lpstr>Feuil49</vt:lpstr>
      <vt:lpstr>Feuil50</vt:lpstr>
      <vt:lpstr>Feuil51</vt:lpstr>
      <vt:lpstr>Feuil52</vt:lpstr>
      <vt:lpstr>'Commande 1'!Extraire</vt:lpstr>
      <vt:lpstr>'Commande 2'!Extraire</vt:lpstr>
      <vt:lpstr>Rooming!GP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</dc:creator>
  <cp:lastModifiedBy>Stagiaire</cp:lastModifiedBy>
  <dcterms:created xsi:type="dcterms:W3CDTF">2012-10-02T09:19:15Z</dcterms:created>
  <dcterms:modified xsi:type="dcterms:W3CDTF">2012-10-05T17:27:51Z</dcterms:modified>
</cp:coreProperties>
</file>